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066" documentId="120_S{2AC9BD13-BADA-5192-A53E-5A8FF88502F6}" xr6:coauthVersionLast="47" xr6:coauthVersionMax="47" xr10:uidLastSave="{F281EC86-AA11-4A1F-B40F-7BD0BA4DB9AF}"/>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16" i="1"/>
  <c r="G16" i="1"/>
  <c r="I16" i="1"/>
  <c r="J16" i="1"/>
  <c r="L16" i="1"/>
  <c r="B17" i="1"/>
  <c r="G17" i="1"/>
  <c r="I17" i="1"/>
  <c r="J17" i="1"/>
  <c r="L17" i="1"/>
  <c r="B18" i="1"/>
  <c r="G18" i="1"/>
  <c r="I18" i="1"/>
  <c r="J18" i="1"/>
  <c r="L1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L15" i="1"/>
  <c r="J3" i="1"/>
  <c r="J4" i="1"/>
  <c r="J5" i="1"/>
  <c r="J6" i="1"/>
  <c r="J7" i="1"/>
  <c r="J8" i="1"/>
  <c r="J9" i="1"/>
  <c r="J10" i="1"/>
  <c r="J11" i="1"/>
  <c r="J12" i="1"/>
  <c r="J13" i="1"/>
  <c r="J14" i="1"/>
  <c r="J15" i="1"/>
  <c r="I3" i="1"/>
  <c r="I4" i="1"/>
  <c r="I5" i="1"/>
  <c r="I6" i="1"/>
  <c r="I7" i="1"/>
  <c r="I8" i="1"/>
  <c r="I9" i="1"/>
  <c r="I10" i="1"/>
  <c r="I11" i="1"/>
  <c r="I12" i="1"/>
  <c r="I13" i="1"/>
  <c r="I14" i="1"/>
  <c r="I15" i="1"/>
  <c r="G3" i="1"/>
  <c r="G4" i="1"/>
  <c r="G5" i="1"/>
  <c r="G6" i="1"/>
  <c r="G7" i="1"/>
  <c r="G8" i="1"/>
  <c r="G9" i="1"/>
  <c r="G10" i="1"/>
  <c r="G11" i="1"/>
  <c r="G12" i="1"/>
  <c r="G13" i="1"/>
  <c r="G14" i="1"/>
  <c r="G15" i="1"/>
  <c r="B3" i="1"/>
  <c r="B4" i="1"/>
  <c r="B5" i="1"/>
  <c r="B6" i="1"/>
  <c r="B7" i="1"/>
  <c r="B8" i="1"/>
  <c r="B9" i="1"/>
  <c r="B10" i="1"/>
  <c r="B11" i="1"/>
  <c r="B12" i="1"/>
  <c r="B13" i="1"/>
  <c r="B14" i="1"/>
  <c r="B15"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alcChain>
</file>

<file path=xl/sharedStrings.xml><?xml version="1.0" encoding="utf-8"?>
<sst xmlns="http://schemas.openxmlformats.org/spreadsheetml/2006/main" count="180305" uniqueCount="39132">
  <si>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</si>
  <si>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</si>
  <si>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</si>
  <si>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</si>
  <si>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</si>
  <si>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</si>
  <si>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</si>
  <si>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</si>
  <si>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</si>
  <si>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</si>
  <si>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</si>
  <si>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</si>
  <si>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</si>
  <si>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</si>
  <si>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</si>
  <si>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</si>
  <si>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</si>
  <si>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</si>
  <si>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</si>
  <si>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</si>
  <si>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</si>
  <si>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</si>
  <si>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</si>
  <si>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</si>
  <si>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</si>
  <si>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</si>
  <si>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</si>
  <si>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</si>
  <si>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</si>
  <si>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</si>
  <si>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</si>
  <si>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</si>
  <si>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</si>
  <si>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</si>
  <si>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</si>
  <si>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</si>
  <si>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</si>
  <si>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</si>
  <si>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</si>
  <si>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</si>
  <si>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</si>
  <si>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</si>
  <si>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</si>
  <si>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</si>
  <si>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</si>
  <si>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</si>
  <si>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</si>
  <si>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</si>
  <si>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</si>
  <si>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</si>
  <si>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</si>
  <si>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</si>
  <si>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</si>
  <si>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</si>
  <si>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</si>
  <si>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</si>
  <si>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</si>
  <si>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</si>
  <si>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</si>
  <si>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</si>
  <si>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</si>
  <si>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</si>
  <si>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</si>
  <si>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</si>
  <si>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</si>
  <si>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</si>
  <si>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</si>
  <si>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</si>
  <si>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</si>
  <si>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</si>
  <si>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</si>
  <si>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</si>
  <si>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</si>
  <si>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</si>
  <si>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</si>
  <si>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</si>
  <si>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</si>
  <si>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</si>
  <si>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</si>
  <si>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</si>
  <si>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</si>
  <si>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</si>
  <si>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</si>
  <si>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</si>
  <si>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</si>
  <si>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</si>
  <si>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</si>
  <si>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</si>
  <si>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</si>
  <si>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</si>
  <si>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</si>
  <si>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</si>
  <si>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</si>
  <si>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</si>
  <si>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</si>
  <si>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</si>
  <si>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</si>
  <si>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</si>
  <si>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</si>
  <si>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</si>
  <si>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</si>
  <si>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</si>
  <si>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</si>
  <si>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</si>
  <si>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</si>
  <si>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</si>
  <si>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</si>
  <si>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</si>
  <si>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</si>
  <si>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</si>
  <si>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</si>
  <si>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</si>
  <si>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</si>
  <si>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</si>
  <si>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</si>
  <si>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</si>
  <si>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</si>
  <si>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</si>
  <si>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</si>
  <si>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</si>
  <si>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</si>
  <si>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</si>
  <si>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</si>
  <si>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</si>
  <si>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</si>
  <si>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</si>
  <si>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</si>
  <si>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</si>
  <si>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</si>
  <si>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</si>
  <si>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</si>
  <si>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</si>
  <si>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</si>
  <si>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</si>
  <si>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</si>
  <si>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</si>
  <si>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</si>
  <si>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</si>
  <si>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</si>
  <si>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</si>
  <si>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</si>
  <si>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</si>
  <si>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</si>
  <si>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</si>
  <si>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</si>
  <si>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</si>
  <si>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</si>
  <si>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</si>
  <si>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</si>
  <si>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</si>
  <si>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</si>
  <si>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</si>
  <si>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</si>
  <si>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</si>
  <si>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</si>
  <si>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</si>
  <si>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</si>
  <si>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</si>
  <si>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</si>
  <si>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</si>
  <si>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</si>
  <si>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</si>
  <si>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</si>
  <si>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</si>
  <si>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</si>
  <si>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</si>
  <si>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</si>
  <si>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</si>
  <si>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</si>
  <si>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</si>
  <si>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</si>
  <si>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</si>
  <si>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</si>
  <si>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</si>
  <si>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</si>
  <si>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</si>
  <si>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</si>
  <si>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</si>
  <si>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</si>
  <si>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</si>
  <si>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</si>
  <si>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</si>
  <si>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</si>
  <si>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</si>
  <si>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</si>
  <si>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</si>
  <si>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</si>
  <si>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</si>
  <si>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</si>
  <si>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</si>
  <si>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</si>
  <si>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</si>
  <si>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</si>
  <si>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</si>
  <si>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</si>
  <si>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</si>
  <si>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</si>
  <si>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</si>
  <si>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</si>
  <si>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</si>
  <si>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</si>
  <si>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</si>
  <si>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</si>
  <si>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</si>
  <si>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</si>
  <si>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</si>
  <si>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</si>
  <si>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</si>
  <si>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</si>
  <si>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</si>
  <si>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</si>
  <si>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</si>
  <si>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</si>
  <si>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</si>
  <si>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</si>
  <si>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</si>
  <si>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</si>
  <si>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</si>
  <si>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</si>
  <si>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</si>
  <si>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</si>
  <si>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</si>
  <si>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</si>
  <si>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</si>
  <si>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</si>
  <si>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</si>
  <si>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</si>
  <si>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</si>
  <si>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</si>
  <si>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</si>
  <si>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</si>
  <si>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</si>
  <si>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</si>
  <si>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</si>
  <si>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</si>
  <si>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</si>
  <si>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</si>
  <si>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</si>
  <si>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</si>
  <si>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</si>
  <si>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</si>
  <si>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</si>
  <si>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</si>
  <si>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</si>
  <si>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</si>
  <si>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</si>
  <si>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</si>
  <si>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</si>
  <si>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</si>
  <si>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</si>
  <si>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</si>
  <si>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</si>
  <si>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</si>
  <si>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</si>
  <si>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</si>
  <si>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</si>
  <si>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</si>
  <si>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</si>
  <si>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</si>
  <si>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</si>
  <si>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</si>
  <si>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</si>
  <si>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</si>
  <si>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</si>
  <si>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</si>
  <si>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</si>
  <si>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</si>
  <si>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</si>
  <si>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</si>
  <si>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</si>
  <si>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</si>
  <si>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</si>
  <si>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</si>
  <si>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</si>
  <si>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</si>
  <si>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</si>
  <si>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</si>
  <si>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</si>
  <si>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</si>
  <si>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</si>
  <si>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</si>
  <si>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</si>
  <si>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</si>
  <si>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</si>
  <si>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</si>
  <si>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</si>
  <si>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</si>
  <si>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</si>
  <si>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</si>
  <si>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</si>
  <si>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</si>
  <si>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</si>
  <si>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</si>
  <si>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</si>
  <si>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</si>
  <si>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</si>
  <si>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</si>
  <si>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</si>
  <si>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</si>
  <si>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</si>
  <si>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</si>
  <si>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</si>
  <si>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</si>
  <si>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</si>
  <si>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</si>
  <si>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</si>
  <si>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</si>
  <si>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</si>
  <si>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</si>
  <si>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</si>
  <si>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</si>
  <si>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</si>
  <si>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</si>
  <si>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</si>
  <si>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</si>
  <si>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</si>
  <si>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</si>
  <si>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</si>
  <si>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</si>
  <si>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</si>
  <si>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</si>
  <si>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</si>
  <si>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</si>
  <si>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</si>
  <si>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</si>
  <si>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</si>
  <si>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</si>
  <si>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</si>
  <si>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</si>
  <si>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</si>
  <si>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</si>
  <si>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</si>
  <si>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</si>
  <si>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</si>
  <si>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</si>
  <si>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</si>
  <si>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</si>
  <si>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</si>
  <si>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</si>
  <si>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</si>
  <si>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</si>
  <si>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</si>
  <si>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</si>
  <si>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</si>
  <si>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</si>
  <si>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</si>
  <si>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</si>
  <si>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</si>
  <si>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</si>
  <si>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</si>
  <si>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</si>
  <si>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</si>
  <si>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</si>
  <si>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</si>
  <si>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</si>
  <si>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</si>
  <si>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</si>
  <si>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</si>
  <si>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</si>
  <si>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</si>
  <si>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</si>
  <si>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</si>
  <si>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</si>
  <si>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</si>
  <si>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</si>
  <si>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</si>
  <si>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</si>
  <si>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</si>
  <si>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</si>
  <si>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</si>
  <si>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</si>
  <si>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</si>
  <si>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</si>
  <si>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</si>
  <si>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</si>
  <si>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</si>
  <si>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</si>
  <si>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</si>
  <si>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</si>
  <si>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</si>
  <si>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</si>
  <si>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</si>
  <si>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</si>
  <si>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</si>
  <si>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</si>
  <si>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</si>
  <si>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</si>
  <si>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</si>
  <si>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</si>
  <si>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</si>
  <si>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</si>
  <si>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</si>
  <si>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</si>
  <si>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</si>
  <si>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</si>
  <si>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</si>
  <si>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</si>
  <si>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</si>
  <si>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</si>
  <si>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</si>
  <si>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</si>
  <si>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</si>
  <si>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</si>
  <si>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</si>
  <si>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</si>
  <si>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</si>
  <si>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</si>
  <si>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</si>
  <si>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</si>
  <si>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</si>
  <si>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</si>
  <si>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</si>
  <si>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</si>
  <si>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</si>
  <si>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</si>
  <si>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</si>
  <si>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</si>
  <si>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</si>
  <si>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</si>
  <si>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</si>
  <si>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</si>
  <si>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</si>
  <si>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</si>
  <si>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</si>
  <si>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</si>
  <si>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</si>
  <si>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</si>
  <si>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</si>
  <si>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</si>
  <si>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</si>
  <si>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</si>
  <si>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</si>
  <si>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</si>
  <si>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</si>
  <si>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</si>
  <si>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</si>
  <si>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</si>
  <si>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</si>
  <si>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</si>
  <si>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</si>
  <si>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</si>
  <si>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</si>
  <si>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</si>
  <si>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</si>
  <si>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</si>
  <si>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</si>
  <si>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</si>
  <si>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</si>
  <si>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</si>
  <si>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</si>
  <si>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</si>
  <si>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</si>
  <si>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</si>
  <si>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</si>
  <si>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</si>
  <si>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</si>
  <si>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</si>
  <si>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</si>
  <si>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</si>
  <si>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</si>
  <si>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</si>
  <si>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</si>
  <si>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</si>
  <si>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</si>
  <si>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</si>
  <si>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</si>
  <si>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</si>
  <si>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</si>
  <si>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</si>
  <si>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</si>
  <si>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</si>
  <si>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</si>
  <si>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</si>
  <si>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</si>
  <si>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</si>
  <si>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</si>
  <si>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</si>
  <si>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</si>
  <si>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</si>
  <si>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</si>
  <si>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</si>
  <si>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</si>
  <si>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</si>
  <si>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</si>
  <si>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</si>
  <si>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</si>
  <si>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</si>
  <si>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</si>
  <si>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</si>
  <si>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</si>
  <si>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</si>
  <si>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</si>
  <si>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</si>
  <si>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</si>
  <si>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</si>
  <si>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</si>
  <si>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</si>
  <si>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</si>
  <si>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</si>
  <si>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</si>
  <si>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</si>
  <si>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</si>
  <si>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</si>
  <si>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</si>
  <si>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</si>
  <si>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</si>
  <si>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</si>
  <si>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</si>
  <si>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</si>
  <si>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</si>
  <si>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</si>
  <si>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</si>
  <si>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</si>
  <si>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</si>
  <si>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</si>
  <si>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</si>
  <si>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</si>
  <si>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</si>
  <si>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</si>
  <si>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</si>
  <si>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</si>
  <si>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</si>
  <si>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</si>
  <si>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</si>
  <si>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</si>
  <si>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</si>
  <si>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</si>
  <si>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</si>
  <si>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</si>
  <si>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</si>
  <si>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</si>
  <si>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</si>
  <si>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</si>
  <si>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</si>
  <si>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</si>
  <si>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</si>
  <si>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</si>
  <si>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</si>
  <si>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</si>
  <si>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</si>
  <si>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</si>
  <si>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</si>
  <si>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</si>
  <si>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</si>
  <si>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</si>
  <si>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</si>
  <si>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</si>
  <si>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</si>
  <si>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</si>
  <si>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</si>
  <si>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</si>
  <si>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</si>
  <si>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</si>
  <si>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</si>
  <si>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</si>
  <si>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</si>
  <si>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</si>
  <si>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</si>
  <si>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</si>
  <si>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</si>
  <si>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</si>
  <si>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</si>
  <si>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</si>
  <si>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</si>
  <si>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</si>
  <si>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</si>
  <si>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</si>
  <si>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</si>
  <si>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</si>
  <si>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</si>
  <si>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</si>
  <si>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</si>
  <si>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</si>
  <si>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</si>
  <si>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</si>
  <si>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</si>
  <si>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</si>
  <si>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</si>
  <si>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</si>
  <si>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</si>
  <si>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</si>
  <si>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</si>
  <si>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</si>
  <si>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</si>
  <si>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</si>
  <si>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</si>
  <si>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</si>
  <si>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</si>
  <si>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</si>
  <si>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</si>
  <si>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</si>
  <si>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</si>
  <si>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</si>
  <si>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</si>
  <si>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</si>
  <si>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</si>
  <si>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</si>
  <si>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</si>
  <si>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</si>
  <si>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</si>
  <si>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</si>
  <si>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</si>
  <si>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</si>
  <si>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</si>
  <si>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</si>
  <si>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</si>
  <si>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</si>
  <si>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</si>
  <si>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</si>
  <si>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</si>
  <si>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</si>
  <si>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</si>
  <si>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</si>
  <si>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</si>
  <si>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</si>
  <si>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</si>
  <si>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</si>
  <si>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</si>
  <si>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</si>
  <si>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</si>
  <si>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</si>
  <si>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</si>
  <si>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</si>
  <si>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</si>
  <si>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</si>
  <si>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</si>
  <si>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</si>
  <si>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</si>
  <si>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</si>
  <si>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</si>
  <si>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</si>
  <si>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</si>
  <si>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</si>
  <si>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</si>
  <si>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</si>
  <si>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</si>
  <si>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</si>
  <si>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</si>
  <si>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</si>
  <si>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</si>
  <si>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</si>
  <si>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</si>
  <si>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</si>
  <si>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</si>
  <si>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</si>
  <si>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</si>
  <si>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</si>
  <si>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</si>
  <si>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</si>
  <si>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</si>
  <si>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</si>
  <si>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</si>
  <si>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</si>
  <si>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</si>
  <si>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</si>
  <si>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</si>
  <si>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</si>
  <si>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</si>
  <si>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</si>
  <si>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</si>
  <si>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</si>
  <si>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</si>
  <si>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</si>
  <si>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</si>
  <si>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</si>
  <si>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</si>
  <si>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</si>
  <si>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</si>
  <si>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</si>
  <si>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</si>
  <si>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</si>
  <si>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</si>
  <si>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</si>
  <si>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</si>
  <si>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</si>
  <si>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</si>
  <si>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</si>
  <si>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</si>
  <si>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</si>
  <si>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</si>
  <si>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</si>
  <si>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</si>
  <si>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</si>
  <si>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</si>
  <si>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</si>
  <si>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</si>
  <si>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</si>
  <si>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</si>
  <si>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</si>
  <si>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</si>
  <si>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</si>
  <si>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</si>
  <si>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</si>
  <si>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</si>
  <si>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</si>
  <si>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</si>
  <si>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</si>
  <si>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</si>
  <si>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</si>
  <si>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</si>
  <si>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</si>
  <si>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</si>
  <si>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</si>
  <si>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</si>
  <si>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</si>
  <si>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</si>
  <si>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</si>
  <si>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</si>
  <si>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</si>
  <si>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</si>
  <si>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</si>
  <si>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</si>
  <si>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</si>
  <si>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</si>
  <si>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</si>
  <si>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</si>
  <si>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</si>
  <si>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</si>
  <si>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</si>
  <si>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</si>
  <si>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</si>
  <si>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</si>
  <si>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</si>
  <si>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</si>
  <si>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</si>
  <si>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</si>
  <si>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</si>
  <si>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</si>
  <si>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</si>
  <si>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</si>
  <si>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</si>
  <si>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</si>
  <si>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</si>
  <si>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</si>
  <si>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</si>
  <si>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</si>
  <si>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</si>
  <si>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</si>
  <si>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</si>
  <si>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</si>
  <si>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</si>
  <si>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</si>
  <si>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</si>
  <si>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</si>
  <si>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</si>
  <si>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</si>
  <si>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</si>
  <si>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</si>
  <si>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</si>
  <si>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</si>
  <si>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</si>
  <si>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</si>
  <si>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</si>
  <si>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</si>
  <si>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</si>
  <si>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</si>
  <si>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</si>
  <si>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</si>
  <si>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</si>
  <si>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</si>
  <si>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</si>
  <si>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</si>
  <si>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</si>
  <si>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</si>
  <si>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</si>
  <si>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</si>
  <si>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</si>
  <si>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</si>
  <si>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</si>
  <si>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</si>
  <si>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</si>
  <si>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</si>
  <si>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</si>
  <si>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</si>
  <si>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</si>
  <si>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</si>
  <si>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</si>
  <si>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</si>
  <si>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</si>
  <si>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</si>
  <si>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</si>
  <si>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</si>
  <si>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</si>
  <si>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</si>
  <si>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</si>
  <si>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</si>
  <si>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</si>
  <si>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</si>
  <si>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</si>
  <si>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</si>
  <si>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</si>
  <si>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</si>
  <si>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</si>
  <si>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</si>
  <si>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</si>
  <si>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</si>
  <si>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</si>
  <si>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</si>
  <si>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</si>
  <si>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</si>
  <si>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</si>
  <si>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</si>
  <si>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</si>
  <si>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</si>
  <si>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</si>
  <si>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</si>
  <si>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</si>
  <si>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</si>
  <si>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</si>
  <si>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</si>
  <si>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</si>
  <si>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</si>
  <si>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</si>
  <si>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</si>
  <si>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</si>
  <si>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</si>
  <si>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</si>
  <si>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</si>
  <si>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</si>
  <si>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</si>
  <si>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</si>
  <si>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</si>
  <si>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</si>
  <si>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</si>
  <si>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</si>
  <si>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</si>
  <si>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</si>
  <si>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</si>
  <si>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</si>
  <si>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</si>
  <si>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</si>
  <si>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</si>
  <si>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</si>
  <si>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</si>
  <si>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</si>
  <si>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</si>
  <si>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</si>
  <si>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</si>
  <si>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</si>
  <si>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</si>
  <si>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</si>
  <si>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</si>
  <si>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</si>
  <si>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</si>
  <si>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</si>
  <si>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</si>
  <si>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</si>
  <si>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</si>
  <si>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</si>
  <si>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</si>
  <si>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</si>
  <si>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</si>
  <si>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</si>
  <si>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</si>
  <si>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</si>
  <si>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</si>
  <si>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</si>
  <si>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</si>
  <si>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</si>
  <si>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</si>
  <si>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</si>
  <si>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</si>
  <si>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</si>
  <si>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</si>
  <si>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</si>
  <si>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</si>
  <si>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</si>
  <si>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</si>
  <si>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</si>
  <si>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</si>
  <si>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</si>
  <si>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</si>
  <si>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</si>
  <si>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</si>
  <si>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</si>
  <si>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</si>
  <si>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</si>
  <si>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</si>
  <si>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</si>
  <si>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</si>
  <si>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</si>
  <si>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</si>
  <si>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</si>
  <si>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</si>
  <si>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</si>
  <si>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</si>
  <si>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</si>
  <si>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</si>
  <si>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</si>
  <si>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</si>
  <si>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</si>
  <si>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</si>
  <si>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</si>
  <si>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</si>
  <si>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</si>
  <si>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</si>
  <si>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</si>
  <si>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</si>
  <si>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</si>
  <si>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</si>
  <si>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</si>
  <si>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</si>
  <si>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</si>
  <si>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</si>
  <si>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</si>
  <si>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</si>
  <si>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</si>
  <si>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</si>
  <si>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</si>
  <si>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</si>
  <si>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</si>
  <si>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</si>
  <si>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</si>
  <si>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</si>
  <si>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</si>
  <si>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</si>
  <si>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</si>
  <si>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</si>
  <si>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</si>
  <si>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</si>
  <si>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</si>
  <si>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</si>
  <si>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</si>
  <si>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</si>
  <si>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</si>
  <si>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</si>
  <si>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</si>
  <si>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</si>
  <si>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</si>
  <si>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</si>
  <si>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</si>
  <si>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</si>
  <si>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</si>
  <si>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</si>
  <si>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</si>
  <si>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</si>
  <si>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</si>
  <si>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</si>
  <si>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</si>
  <si>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</si>
  <si>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</si>
  <si>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</si>
  <si>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</si>
  <si>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</si>
  <si>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</si>
  <si>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</si>
  <si>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</si>
  <si>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</si>
  <si>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</si>
  <si>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</si>
  <si>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</si>
  <si>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</si>
  <si>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</si>
  <si>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</si>
  <si>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</si>
  <si>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</si>
  <si>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</si>
  <si>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</si>
  <si>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</si>
  <si>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</si>
  <si>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</si>
  <si>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</si>
  <si>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</si>
  <si>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</si>
  <si>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</si>
  <si>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</si>
  <si>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</si>
  <si>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</si>
  <si>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</si>
  <si>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</si>
  <si>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</si>
  <si>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</si>
  <si>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</si>
  <si>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</si>
  <si>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</si>
  <si>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</si>
  <si>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</si>
  <si>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</si>
  <si>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</si>
  <si>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</si>
  <si>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</si>
  <si>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</si>
  <si>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</si>
  <si>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</si>
  <si>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</si>
  <si>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</si>
  <si>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</si>
  <si>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</si>
  <si>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</si>
  <si>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</si>
  <si>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</si>
  <si>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</si>
  <si>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</si>
  <si>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</si>
  <si>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</si>
  <si>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</si>
  <si>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</si>
  <si>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</si>
  <si>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</si>
  <si>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</si>
  <si>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</si>
  <si>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</si>
  <si>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</si>
  <si>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</si>
  <si>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</si>
  <si>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</si>
  <si>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</si>
  <si>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</si>
  <si>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</si>
  <si>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</si>
  <si>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</si>
  <si>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</si>
  <si>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</si>
  <si>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</si>
  <si>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</si>
  <si>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</si>
  <si>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</si>
  <si>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</si>
  <si>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</si>
  <si>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</si>
  <si>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</si>
  <si>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</si>
  <si>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</si>
  <si>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</si>
  <si>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</si>
  <si>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</si>
  <si>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</si>
  <si>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</si>
  <si>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</si>
  <si>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</si>
  <si>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</si>
  <si>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</si>
  <si>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</si>
  <si>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</si>
  <si>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</si>
  <si>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</si>
  <si>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</si>
  <si>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</si>
  <si>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</si>
  <si>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</si>
  <si>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</si>
  <si>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</si>
  <si>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</si>
  <si>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</si>
  <si>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</si>
  <si>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</si>
  <si>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</si>
  <si>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</si>
  <si>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</si>
  <si>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</si>
  <si>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</si>
  <si>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</si>
  <si>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</si>
  <si>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</si>
  <si>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</si>
  <si>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</si>
  <si>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</si>
  <si>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</si>
  <si>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</si>
  <si>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</si>
  <si>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</si>
  <si>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</si>
  <si>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</si>
  <si>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</si>
  <si>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</si>
  <si>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</si>
  <si>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</si>
  <si>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</si>
  <si>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</si>
  <si>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</si>
  <si>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</si>
  <si>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</si>
  <si>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</si>
  <si>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</si>
  <si>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</si>
  <si>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</si>
  <si>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</si>
  <si>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</si>
  <si>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</si>
  <si>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</si>
  <si>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</si>
  <si>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</si>
  <si>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</si>
  <si>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</si>
  <si>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</si>
  <si>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</si>
  <si>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</si>
  <si>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</si>
  <si>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</si>
  <si>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</si>
  <si>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</si>
  <si>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</si>
  <si>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</si>
  <si>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</si>
  <si>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</si>
  <si>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</si>
  <si>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</si>
  <si>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</si>
  <si>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</si>
  <si>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</si>
  <si>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</si>
  <si>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</si>
  <si>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</si>
  <si>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</si>
  <si>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</si>
  <si>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</si>
  <si>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</si>
  <si>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</si>
  <si>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</si>
  <si>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</si>
  <si>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</si>
  <si>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</si>
  <si>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</si>
  <si>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</si>
  <si>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</si>
  <si>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</si>
  <si>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</si>
  <si>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</si>
  <si>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</si>
  <si>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</si>
  <si>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</si>
  <si>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</si>
  <si>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</si>
  <si>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</si>
  <si>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</si>
  <si>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</si>
  <si>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</si>
  <si>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</si>
  <si>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</si>
  <si>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</si>
  <si>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</si>
  <si>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</si>
  <si>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</si>
  <si>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</si>
  <si>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</si>
  <si>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</si>
  <si>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</si>
  <si>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</si>
  <si>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</si>
  <si>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</si>
  <si>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</si>
  <si>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</si>
  <si>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</si>
  <si>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</si>
  <si>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</si>
  <si>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</si>
  <si>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</si>
  <si>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</si>
  <si>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</si>
  <si>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</si>
  <si>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</si>
  <si>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</si>
  <si>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</si>
  <si>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</si>
  <si>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</si>
  <si>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</si>
  <si>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</si>
  <si>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</si>
  <si>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</si>
  <si>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</si>
  <si>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</si>
  <si>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</si>
  <si>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</si>
  <si>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</si>
  <si>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</si>
  <si>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</si>
  <si>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</si>
  <si>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</si>
  <si>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</si>
  <si>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</si>
  <si>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</si>
  <si>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</si>
  <si>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</si>
  <si>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</si>
  <si>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</si>
  <si>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</si>
  <si>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</si>
  <si>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</si>
  <si>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</si>
  <si>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</si>
  <si>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</si>
  <si>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</si>
  <si>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</si>
  <si>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</si>
  <si>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</si>
  <si>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</si>
  <si>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</si>
  <si>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</si>
  <si>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</si>
  <si>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</si>
  <si>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</si>
  <si>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</si>
  <si>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</si>
  <si>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</si>
  <si>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</si>
  <si>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</si>
  <si>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</si>
  <si>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</si>
  <si>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</si>
  <si>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</si>
  <si>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</si>
  <si>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</si>
  <si>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</si>
  <si>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</si>
  <si>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</si>
  <si>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</si>
  <si>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</si>
  <si>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</si>
  <si>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</si>
  <si>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</si>
  <si>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</si>
  <si>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</si>
  <si>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</si>
  <si>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</si>
  <si>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</si>
  <si>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</si>
  <si>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</si>
  <si>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</si>
  <si>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</si>
  <si>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</si>
  <si>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</si>
  <si>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</si>
  <si>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</si>
  <si>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</si>
  <si>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</si>
  <si>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</si>
  <si>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</si>
  <si>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</si>
  <si>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</si>
  <si>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</si>
  <si>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</si>
  <si>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</si>
  <si>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</si>
  <si>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</si>
  <si>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</si>
  <si>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</si>
  <si>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</si>
  <si>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</si>
  <si>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</si>
  <si>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</si>
  <si>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</si>
  <si>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</si>
  <si>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</si>
  <si>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</si>
  <si>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</si>
  <si>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</si>
  <si>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</si>
  <si>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</si>
  <si>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</si>
  <si>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</si>
  <si>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</si>
  <si>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</si>
  <si>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</si>
  <si>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</si>
  <si>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</si>
  <si>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</si>
  <si>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</si>
  <si>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</si>
  <si>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</si>
  <si>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</si>
  <si>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</si>
  <si>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</si>
  <si>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</si>
  <si>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</si>
  <si>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</si>
  <si>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</si>
  <si>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</si>
  <si>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</si>
  <si>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</si>
  <si>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</si>
  <si>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</si>
  <si>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</si>
  <si>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</si>
  <si>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</si>
  <si>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</si>
  <si>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</si>
  <si>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</si>
  <si>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</si>
  <si>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</si>
  <si>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</si>
  <si>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</si>
  <si>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</si>
  <si>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</si>
  <si>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</si>
  <si>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</si>
  <si>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</si>
  <si>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</si>
  <si>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</si>
  <si>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</si>
  <si>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</si>
  <si>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</si>
  <si>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</si>
  <si>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</si>
  <si>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</si>
  <si>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</si>
  <si>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</si>
  <si>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</si>
  <si>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</si>
  <si>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</si>
  <si>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</si>
  <si>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</si>
  <si>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</si>
  <si>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</si>
  <si>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</si>
  <si>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</si>
  <si>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</si>
  <si>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</si>
  <si>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</si>
  <si>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</si>
  <si>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</si>
  <si>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</si>
  <si>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</si>
  <si>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</si>
  <si>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</si>
  <si>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</si>
  <si>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</si>
  <si>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</si>
  <si>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</si>
  <si>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</si>
  <si>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</si>
  <si>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</si>
  <si>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</si>
  <si>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</si>
  <si>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</si>
  <si>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</si>
  <si>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</si>
  <si>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</si>
  <si>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</si>
  <si>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</si>
  <si>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</si>
  <si>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</si>
  <si>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</si>
  <si>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</si>
  <si>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</si>
  <si>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</si>
  <si>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</si>
  <si>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</si>
  <si>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</si>
  <si>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</si>
  <si>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</si>
  <si>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</si>
  <si>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</si>
  <si>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</si>
  <si>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</si>
  <si>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</si>
  <si>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</si>
  <si>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</si>
  <si>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</si>
  <si>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</si>
  <si>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</si>
  <si>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</si>
  <si>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</si>
  <si>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</si>
  <si>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</si>
  <si>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</si>
  <si>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</si>
  <si>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</si>
  <si>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</si>
  <si>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</si>
  <si>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</si>
  <si>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</si>
  <si>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</si>
  <si>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</si>
  <si>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</si>
  <si>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</si>
  <si>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</si>
  <si>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</si>
  <si>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</si>
  <si>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</si>
  <si>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</si>
  <si>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</si>
  <si>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</si>
  <si>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</si>
  <si>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</si>
  <si>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</si>
  <si>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</si>
  <si>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</si>
  <si>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</si>
  <si>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</si>
  <si>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</si>
  <si>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</si>
  <si>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</si>
  <si>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</si>
  <si>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</si>
  <si>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</si>
  <si>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</si>
  <si>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</si>
  <si>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</si>
  <si>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</si>
  <si>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</si>
  <si>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</si>
  <si>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</si>
  <si>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</si>
  <si>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</si>
  <si>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</si>
  <si>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</si>
  <si>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</si>
  <si>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</si>
  <si>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</si>
  <si>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</si>
  <si>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</si>
  <si>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</si>
  <si>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</si>
  <si>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</si>
  <si>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</si>
  <si>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</si>
  <si>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</si>
  <si>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</si>
  <si>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</si>
  <si>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</si>
  <si>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</si>
  <si>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</si>
  <si>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</si>
  <si>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</si>
  <si>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</si>
  <si>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</si>
  <si>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</si>
  <si>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</si>
  <si>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</si>
  <si>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</si>
  <si>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</si>
  <si>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</si>
  <si>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</si>
  <si>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</si>
  <si>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</si>
  <si>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</si>
  <si>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</si>
  <si>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</si>
  <si>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</si>
  <si>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</si>
  <si>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</si>
  <si>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</si>
  <si>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</si>
  <si>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</si>
  <si>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</si>
  <si>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</si>
  <si>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</si>
  <si>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</si>
  <si>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</si>
  <si>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</si>
  <si>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</si>
  <si>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</si>
  <si>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</si>
  <si>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</si>
  <si>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</si>
  <si>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</si>
  <si>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</si>
  <si>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</si>
  <si>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</si>
  <si>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</si>
  <si>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</si>
  <si>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</si>
  <si>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</si>
  <si>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</si>
  <si>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</si>
  <si>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</si>
  <si>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</si>
  <si>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</si>
  <si>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</si>
  <si>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</si>
  <si>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</si>
  <si>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</si>
  <si>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</si>
  <si>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</si>
  <si>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</si>
  <si>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</si>
  <si>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</si>
  <si>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</si>
  <si>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</si>
  <si>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</si>
  <si>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</si>
  <si>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</si>
  <si>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</si>
  <si>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</si>
  <si>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</si>
  <si>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</si>
  <si>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</si>
  <si>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</si>
  <si>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</si>
  <si>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</si>
  <si>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</si>
  <si>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</si>
  <si>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</si>
  <si>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</si>
  <si>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</si>
  <si>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</si>
  <si>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</si>
  <si>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</si>
  <si>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</si>
  <si>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</si>
  <si>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</si>
  <si>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</si>
  <si>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</si>
  <si>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</si>
  <si>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</si>
  <si>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</si>
  <si>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</si>
  <si>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</si>
  <si>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</si>
  <si>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</si>
  <si>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</si>
  <si>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</si>
  <si>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</si>
  <si>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</si>
  <si>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</si>
  <si>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</si>
  <si>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</si>
  <si>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</si>
  <si>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</si>
  <si>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</si>
  <si>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</si>
  <si>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</si>
  <si>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</si>
  <si>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</si>
  <si>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</si>
  <si>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</si>
  <si>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</si>
  <si>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</si>
  <si>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</si>
  <si>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</si>
  <si>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</si>
  <si>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</si>
  <si>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</si>
  <si>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</si>
  <si>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</si>
  <si>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</si>
  <si>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</si>
  <si>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</si>
  <si>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</si>
  <si>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</si>
  <si>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</si>
  <si>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</si>
  <si>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</si>
  <si>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</si>
  <si>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</si>
  <si>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</si>
  <si>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</si>
  <si>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</si>
  <si>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</si>
  <si>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</si>
  <si>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</si>
  <si>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</si>
  <si>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</si>
  <si>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</si>
  <si>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</si>
  <si>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</si>
  <si>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</si>
  <si>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</si>
  <si>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</si>
  <si>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</si>
  <si>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</si>
  <si>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</si>
  <si>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</si>
  <si>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</si>
  <si>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</si>
  <si>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</si>
  <si>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</si>
  <si>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</si>
  <si>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</si>
  <si>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</si>
  <si>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</si>
  <si>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</si>
  <si>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</si>
  <si>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</si>
  <si>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</si>
  <si>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</si>
  <si>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</si>
  <si>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</si>
  <si>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</si>
  <si>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</si>
  <si>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</si>
  <si>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</si>
  <si>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</si>
  <si>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</si>
  <si>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</si>
  <si>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</si>
  <si>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</si>
  <si>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</si>
  <si>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</si>
  <si>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</si>
  <si>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</si>
  <si>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</si>
  <si>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</si>
  <si>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</si>
  <si>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</si>
  <si>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</si>
  <si>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</si>
  <si>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</si>
  <si>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</si>
  <si>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</si>
  <si>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</si>
  <si>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</si>
  <si>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</si>
  <si>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</si>
  <si>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</si>
  <si>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</si>
  <si>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</si>
  <si>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</si>
  <si>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</si>
  <si>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</si>
  <si>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</si>
  <si>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</si>
  <si>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</si>
  <si>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</si>
  <si>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</si>
  <si>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</si>
  <si>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</si>
  <si>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</si>
  <si>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</si>
  <si>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</si>
  <si>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</si>
  <si>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</si>
  <si>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</si>
  <si>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</si>
  <si>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</si>
  <si>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</si>
  <si>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</si>
  <si>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</si>
  <si>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</si>
  <si>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</si>
  <si>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</si>
  <si>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</si>
  <si>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</si>
  <si>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</si>
  <si>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</si>
  <si>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</si>
  <si>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</si>
  <si>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</si>
  <si>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</si>
  <si>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</si>
  <si>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</si>
  <si>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</si>
  <si>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</si>
  <si>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</si>
  <si>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</si>
  <si>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</si>
  <si>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</si>
  <si>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</si>
  <si>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</si>
  <si>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</si>
  <si>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</si>
  <si>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</si>
  <si>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</si>
  <si>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</si>
  <si>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</si>
  <si>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</si>
  <si>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</si>
  <si>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</si>
  <si>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</si>
  <si>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</si>
  <si>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</si>
  <si>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</si>
  <si>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</si>
  <si>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</si>
  <si>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</si>
  <si>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</si>
  <si>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</si>
  <si>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</si>
  <si>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</si>
  <si>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</si>
  <si>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</si>
  <si>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</si>
  <si>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</si>
  <si>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</si>
  <si>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</si>
  <si>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</si>
  <si>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</si>
  <si>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</si>
  <si>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</si>
  <si>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</si>
  <si>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</si>
  <si>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</si>
  <si>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</si>
  <si>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</si>
  <si>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</si>
  <si>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</si>
  <si>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</si>
  <si>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</si>
  <si>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</si>
  <si>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</si>
  <si>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</si>
  <si>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</si>
  <si>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</si>
  <si>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</si>
  <si>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</si>
  <si>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</si>
  <si>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</si>
  <si>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</si>
  <si>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</si>
  <si>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</si>
  <si>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</si>
  <si>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</si>
  <si>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</si>
  <si>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</si>
  <si>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</si>
  <si>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</si>
  <si>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</si>
  <si>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</si>
  <si>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</si>
  <si>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</si>
  <si>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</si>
  <si>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</si>
  <si>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</si>
  <si>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</si>
  <si>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</si>
  <si>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</si>
  <si>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</si>
  <si>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</si>
  <si>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</si>
  <si>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</si>
  <si>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</si>
  <si>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</si>
  <si>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</si>
  <si>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</si>
  <si>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</si>
  <si>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</si>
  <si>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</si>
  <si>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</si>
  <si>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</si>
  <si>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</si>
  <si>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</si>
  <si>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</si>
  <si>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</si>
  <si>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</si>
  <si>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</si>
  <si>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</si>
  <si>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</si>
  <si>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</si>
  <si>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</si>
  <si>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</si>
  <si>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</si>
  <si>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</si>
  <si>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</si>
  <si>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</si>
  <si>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</si>
  <si>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</si>
  <si>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</si>
  <si>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</si>
  <si>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</si>
  <si>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</si>
  <si>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</si>
  <si>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</si>
  <si>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</si>
  <si>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</si>
  <si>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</si>
  <si>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</si>
  <si>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</si>
  <si>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</si>
  <si>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</si>
  <si>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</si>
  <si>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</si>
  <si>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</si>
  <si>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</si>
  <si>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</si>
  <si>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</si>
  <si>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</si>
  <si>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</si>
  <si>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</si>
  <si>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</si>
  <si>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</si>
  <si>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</si>
  <si>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</si>
  <si>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</si>
  <si>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</si>
  <si>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</si>
  <si>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</si>
  <si>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</si>
  <si>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</si>
  <si>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</si>
  <si>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</si>
  <si>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</si>
  <si>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</si>
  <si>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</si>
  <si>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</si>
  <si>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</si>
  <si>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</si>
  <si>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</si>
  <si>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</si>
  <si>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</si>
  <si>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</si>
  <si>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</si>
  <si>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</si>
  <si>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</si>
  <si>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</si>
  <si>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</si>
  <si>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</si>
  <si>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</si>
  <si>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</si>
  <si>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</si>
  <si>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</si>
  <si>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</si>
  <si>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</si>
  <si>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</si>
  <si>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</si>
  <si>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</si>
  <si>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</si>
  <si>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</si>
  <si>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</si>
  <si>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</si>
  <si>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</si>
  <si>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</si>
  <si>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</si>
  <si>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</si>
  <si>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</si>
  <si>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</si>
  <si>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</si>
  <si>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</si>
  <si>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</si>
  <si>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</si>
  <si>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</si>
  <si>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</si>
  <si>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</si>
  <si>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</si>
  <si>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</si>
  <si>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</si>
  <si>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</si>
  <si>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</si>
  <si>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</si>
  <si>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</si>
  <si>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</si>
  <si>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</si>
  <si>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</si>
  <si>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</si>
  <si>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</si>
  <si>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</si>
  <si>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</si>
  <si>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</si>
  <si>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</si>
  <si>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</si>
  <si>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</si>
  <si>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</si>
  <si>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</si>
  <si>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</si>
  <si>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</si>
  <si>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</si>
  <si>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</si>
  <si>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</si>
  <si>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</si>
  <si>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</si>
  <si>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</si>
  <si>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</si>
  <si>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</si>
  <si>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</si>
  <si>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</si>
  <si>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</si>
  <si>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</si>
  <si>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</si>
  <si>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</si>
  <si>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</si>
  <si>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</si>
  <si>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</si>
  <si>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</si>
  <si>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</si>
  <si>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</si>
  <si>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</si>
  <si>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</si>
  <si>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</si>
  <si>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</si>
  <si>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</si>
  <si>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</si>
  <si>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</si>
  <si>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</si>
  <si>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</si>
  <si>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</si>
  <si>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</si>
  <si>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</si>
  <si>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</si>
  <si>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</si>
  <si>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</si>
  <si>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</si>
  <si>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</si>
  <si>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</si>
  <si>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</si>
  <si>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</si>
  <si>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</si>
  <si>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</si>
  <si>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</si>
  <si>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</si>
  <si>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</si>
  <si>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</si>
  <si>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</si>
  <si>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</si>
  <si>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</si>
  <si>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</si>
  <si>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</si>
  <si>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</si>
  <si>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</si>
  <si>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</si>
  <si>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</si>
  <si>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</si>
  <si>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</si>
  <si>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</si>
  <si>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</si>
  <si>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</si>
  <si>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</si>
  <si>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</si>
  <si>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</si>
  <si>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</si>
  <si>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</si>
  <si>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</si>
  <si>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</si>
  <si>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</si>
  <si>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</si>
  <si>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</si>
  <si>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</si>
  <si>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</si>
  <si>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</si>
  <si>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</si>
  <si>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</si>
  <si>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</si>
  <si>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</si>
  <si>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</si>
  <si>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</si>
  <si>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</si>
  <si>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</si>
  <si>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</si>
  <si>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</si>
  <si>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</si>
  <si>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</si>
  <si>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</si>
  <si>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</si>
  <si>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</si>
  <si>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</si>
  <si>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</si>
  <si>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</si>
  <si>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</si>
  <si>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</si>
  <si>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</si>
  <si>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</si>
  <si>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</si>
  <si>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</si>
  <si>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</si>
  <si>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</si>
  <si>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</si>
  <si>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</si>
  <si>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</si>
  <si>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</si>
  <si>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</si>
  <si>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</si>
  <si>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</si>
  <si>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</si>
  <si>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</si>
  <si>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</si>
  <si>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</si>
  <si>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</si>
  <si>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</si>
  <si>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</si>
  <si>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</si>
  <si>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</si>
  <si>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</si>
  <si>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</si>
  <si>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</si>
  <si>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</si>
  <si>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</si>
  <si>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</si>
  <si>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</si>
  <si>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</si>
  <si>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</si>
  <si>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</si>
  <si>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</si>
  <si>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</si>
  <si>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</si>
  <si>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</si>
  <si>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</si>
  <si>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</si>
  <si>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</si>
  <si>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</si>
  <si>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</si>
  <si>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</si>
  <si>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</si>
  <si>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</si>
  <si>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</si>
  <si>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</si>
  <si>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</si>
  <si>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</si>
  <si>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</si>
  <si>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</si>
  <si>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</si>
  <si>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</si>
  <si>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</si>
  <si>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</si>
  <si>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</si>
  <si>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</si>
  <si>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</si>
  <si>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</si>
  <si>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</si>
  <si>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</si>
  <si>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</si>
  <si>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</si>
  <si>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</si>
  <si>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</si>
  <si>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</si>
  <si>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</si>
  <si>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</si>
  <si>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</si>
  <si>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</si>
  <si>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</si>
  <si>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</si>
  <si>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</si>
  <si>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</si>
  <si>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</si>
  <si>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</si>
  <si>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</si>
  <si>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</si>
  <si>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</si>
  <si>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</si>
  <si>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</si>
  <si>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</si>
  <si>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</si>
  <si>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</si>
  <si>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</si>
  <si>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</si>
  <si>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</si>
  <si>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</si>
  <si>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</si>
  <si>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</si>
  <si>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</si>
  <si>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</si>
  <si>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</si>
  <si>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</si>
  <si>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</si>
  <si>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</si>
  <si>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</si>
  <si>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</si>
  <si>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</si>
  <si>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</si>
  <si>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</si>
  <si>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</si>
  <si>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</si>
  <si>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</si>
  <si>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</si>
  <si>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</si>
  <si>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</si>
  <si>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</si>
  <si>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</si>
  <si>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</si>
  <si>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</si>
  <si>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</si>
  <si>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</si>
  <si>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</si>
  <si>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</si>
  <si>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</si>
  <si>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</si>
  <si>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</si>
  <si>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</si>
  <si>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</si>
  <si>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</si>
  <si>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</si>
  <si>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</si>
  <si>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</si>
  <si>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</si>
  <si>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</si>
  <si>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</si>
  <si>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</si>
  <si>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</si>
  <si>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</si>
  <si>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</si>
  <si>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</si>
  <si>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</si>
  <si>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</si>
  <si>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</si>
  <si>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</si>
  <si>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</si>
  <si>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</si>
  <si>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</si>
  <si>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</si>
  <si>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</si>
  <si>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</si>
  <si>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</si>
  <si>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</si>
  <si>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</si>
  <si>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</si>
  <si>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</si>
  <si>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</si>
  <si>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</si>
  <si>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</si>
  <si>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</si>
  <si>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</si>
  <si>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</si>
  <si>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</si>
  <si>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</si>
  <si>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</si>
  <si>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</si>
  <si>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</si>
  <si>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</si>
  <si>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</si>
  <si>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</si>
  <si>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</si>
  <si>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</si>
  <si>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</si>
  <si>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</si>
  <si>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</si>
  <si>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</si>
  <si>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</si>
  <si>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</si>
  <si>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</si>
  <si>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</si>
  <si>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</si>
  <si>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</si>
  <si>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</si>
  <si>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</si>
  <si>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</si>
  <si>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</si>
  <si>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</si>
  <si>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</si>
  <si>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</si>
  <si>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</si>
  <si>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</si>
  <si>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</si>
  <si>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</si>
  <si>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</si>
  <si>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</si>
  <si>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</si>
  <si>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</si>
  <si>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</si>
  <si>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</si>
  <si>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</si>
  <si>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</si>
  <si>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</si>
  <si>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</si>
  <si>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</si>
  <si>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</si>
  <si>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</si>
  <si>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</si>
  <si>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</si>
  <si>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</si>
  <si>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</si>
  <si>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</si>
  <si>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</si>
  <si>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</si>
  <si>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</si>
  <si>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</si>
  <si>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</si>
  <si>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</si>
  <si>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</si>
  <si>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</si>
  <si>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</si>
  <si>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</si>
  <si>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</si>
  <si>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</si>
  <si>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</si>
  <si>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</si>
  <si>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</si>
  <si>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</si>
  <si>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</si>
  <si>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</si>
  <si>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</si>
  <si>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</si>
  <si>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</si>
  <si>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</si>
  <si>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</si>
  <si>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</si>
  <si>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</si>
  <si>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</si>
  <si>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</si>
  <si>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</si>
  <si>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</si>
  <si>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</si>
  <si>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</si>
  <si>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</si>
  <si>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</si>
  <si>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</si>
  <si>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</si>
  <si>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</si>
  <si>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</si>
  <si>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</si>
  <si>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</si>
  <si>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</si>
  <si>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</si>
  <si>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</si>
  <si>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</si>
  <si>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</si>
  <si>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</si>
  <si>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</si>
  <si>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</si>
  <si>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</si>
  <si>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</si>
  <si>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</si>
  <si>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</si>
  <si>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</si>
  <si>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</si>
  <si>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</si>
  <si>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</si>
  <si>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</si>
  <si>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</si>
  <si>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</si>
  <si>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</si>
  <si>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</si>
  <si>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</si>
  <si>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</si>
  <si>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</si>
  <si>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</si>
  <si>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</si>
  <si>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</si>
  <si>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</si>
  <si>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</si>
  <si>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</si>
  <si>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</si>
  <si>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</si>
  <si>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</si>
  <si>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</si>
  <si>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</si>
  <si>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</si>
  <si>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</si>
  <si>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</si>
  <si>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</si>
  <si>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</si>
  <si>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</si>
  <si>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</si>
  <si>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</si>
  <si>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</si>
  <si>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</si>
  <si>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</si>
  <si>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</si>
  <si>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</si>
  <si>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</si>
  <si>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</si>
  <si>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</si>
  <si>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</si>
  <si>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</si>
  <si>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</si>
  <si>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</si>
  <si>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</si>
  <si>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</si>
  <si>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</si>
  <si>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</si>
  <si>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</si>
  <si>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</si>
  <si>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</si>
  <si>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</si>
  <si>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</si>
  <si>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</si>
  <si>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</si>
  <si>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</si>
  <si>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</si>
  <si>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</si>
  <si>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</si>
  <si>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</si>
  <si>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</si>
  <si>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</si>
  <si>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</si>
  <si>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</si>
  <si>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</si>
  <si>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</si>
  <si>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</si>
  <si>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</si>
  <si>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</si>
  <si>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</si>
  <si>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</si>
  <si>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</si>
  <si>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</si>
  <si>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</si>
  <si>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</si>
  <si>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</si>
  <si>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</si>
  <si>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</si>
  <si>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</si>
  <si>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</si>
  <si>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</si>
  <si>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</si>
  <si>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</si>
  <si>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</si>
  <si>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</si>
  <si>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</si>
  <si>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</si>
  <si>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</si>
  <si>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</si>
  <si>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</si>
  <si>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</si>
  <si>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</si>
  <si>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</si>
  <si>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</si>
  <si>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</si>
  <si>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</si>
  <si>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</si>
  <si>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</si>
  <si>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</si>
  <si>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</si>
  <si>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</si>
  <si>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</si>
  <si>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</si>
  <si>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</si>
  <si>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</si>
  <si>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</si>
  <si>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</si>
  <si>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</si>
  <si>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</si>
  <si>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</si>
  <si>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</si>
  <si>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</si>
  <si>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</si>
  <si>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</si>
  <si>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</si>
  <si>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</si>
  <si>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</si>
  <si>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</si>
  <si>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</si>
  <si>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</si>
  <si>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</si>
  <si>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</si>
  <si>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</si>
  <si>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</si>
  <si>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</si>
  <si>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</si>
  <si>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</si>
  <si>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</si>
  <si>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</si>
  <si>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</si>
  <si>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</si>
  <si>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</si>
  <si>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</si>
  <si>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</si>
  <si>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</si>
  <si>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</si>
  <si>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</si>
  <si>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</si>
  <si>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</si>
  <si>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</si>
  <si>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</si>
  <si>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</si>
  <si>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</si>
  <si>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</si>
  <si>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</si>
  <si>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</si>
  <si>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</si>
  <si>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</si>
  <si>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</si>
  <si>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</si>
  <si>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</si>
  <si>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</si>
  <si>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</si>
  <si>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</si>
  <si>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</si>
  <si>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</si>
  <si>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</si>
  <si>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</si>
  <si>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</si>
  <si>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</si>
  <si>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</si>
  <si>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</si>
  <si>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</si>
  <si>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</si>
  <si>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</si>
  <si>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</si>
  <si>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</si>
  <si>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</si>
  <si>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</si>
  <si>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</si>
  <si>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</si>
  <si>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</si>
  <si>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</si>
  <si>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</si>
  <si>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</si>
  <si>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</si>
  <si>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</si>
  <si>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</si>
  <si>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</si>
  <si>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</si>
  <si>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</si>
  <si>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</si>
  <si>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</si>
  <si>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</si>
  <si>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</si>
  <si>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</si>
  <si>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</si>
  <si>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</si>
  <si>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</si>
  <si>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</si>
  <si>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</si>
  <si>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</si>
  <si>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</si>
  <si>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</si>
  <si>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</si>
  <si>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</si>
  <si>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</si>
  <si>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</si>
  <si>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</si>
  <si>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</si>
  <si>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</si>
  <si>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</si>
  <si>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</si>
  <si>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</si>
  <si>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</si>
  <si>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</si>
  <si>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</si>
  <si>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</si>
  <si>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</si>
  <si>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</si>
  <si>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</si>
  <si>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</si>
  <si>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</si>
  <si>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</si>
  <si>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</si>
  <si>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</si>
  <si>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</si>
  <si>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</si>
  <si>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</si>
  <si>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</si>
  <si>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</si>
  <si>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</si>
  <si>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</si>
  <si>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</si>
  <si>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</si>
  <si>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</si>
  <si>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</si>
  <si>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</si>
  <si>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</si>
  <si>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</si>
  <si>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</si>
  <si>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</si>
  <si>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</si>
  <si>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</si>
  <si>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</si>
  <si>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</si>
  <si>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</si>
  <si>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</si>
  <si>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</si>
  <si>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</si>
  <si>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</si>
  <si>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</si>
  <si>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</si>
  <si>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</si>
  <si>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</si>
  <si>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</si>
  <si>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</si>
  <si>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</si>
  <si>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</si>
  <si>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</si>
  <si>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</si>
  <si>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</si>
  <si>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</si>
  <si>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</si>
  <si>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</si>
  <si>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</si>
  <si>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</si>
  <si>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</si>
  <si>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</si>
  <si>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</si>
  <si>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</si>
  <si>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</si>
  <si>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</si>
  <si>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</si>
  <si>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</si>
  <si>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</si>
  <si>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</si>
  <si>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</si>
  <si>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</si>
  <si>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</si>
  <si>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</si>
  <si>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</si>
  <si>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</si>
  <si>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</si>
  <si>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</si>
  <si>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</si>
  <si>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</si>
  <si>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</si>
  <si>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</si>
  <si>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</si>
  <si>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</si>
  <si>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</si>
  <si>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</si>
  <si>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</si>
  <si>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</si>
  <si>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</si>
  <si>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</si>
  <si>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</si>
  <si>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</si>
  <si>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</si>
  <si>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</si>
  <si>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</si>
  <si>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</si>
  <si>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</si>
  <si>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</si>
  <si>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</si>
  <si>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</si>
  <si>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</si>
  <si>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</si>
  <si>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</si>
  <si>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</si>
  <si>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</si>
  <si>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</si>
  <si>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</si>
  <si>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</si>
  <si>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</si>
  <si>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</si>
  <si>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</si>
  <si>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</si>
  <si>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</si>
  <si>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</si>
  <si>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</si>
  <si>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</si>
  <si>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</si>
  <si>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</si>
  <si>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</si>
  <si>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</si>
  <si>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</si>
  <si>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</si>
  <si>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</si>
  <si>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</si>
  <si>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</si>
  <si>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</si>
  <si>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</si>
  <si>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</si>
  <si>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</si>
  <si>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</si>
  <si>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</si>
  <si>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</si>
  <si>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</si>
  <si>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</si>
  <si>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</si>
  <si>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</si>
  <si>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</si>
  <si>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</si>
  <si>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</si>
  <si>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</si>
  <si>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</si>
  <si>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</si>
  <si>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</si>
  <si>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</si>
  <si>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</si>
  <si>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</si>
  <si>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</si>
  <si>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</si>
  <si>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</si>
  <si>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</si>
  <si>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</si>
  <si>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</si>
  <si>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</si>
  <si>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</si>
  <si>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</si>
  <si>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</si>
  <si>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</si>
  <si>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</si>
  <si>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</si>
  <si>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</si>
  <si>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</si>
  <si>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</si>
  <si>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</si>
  <si>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</si>
  <si>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</si>
  <si>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</si>
  <si>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</si>
  <si>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</si>
  <si>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</si>
  <si>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</si>
  <si>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</si>
  <si>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</si>
  <si>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</si>
  <si>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</si>
  <si>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</si>
  <si>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</si>
  <si>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</si>
  <si>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</si>
  <si>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</si>
  <si>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</si>
  <si>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</si>
  <si>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</si>
  <si>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</si>
  <si>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</si>
  <si>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</si>
  <si>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</si>
  <si>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</si>
  <si>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</si>
  <si>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</si>
  <si>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</si>
  <si>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</si>
  <si>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</si>
  <si>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</si>
  <si>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</si>
  <si>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</si>
  <si>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</si>
  <si>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</si>
  <si>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</si>
  <si>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</si>
  <si>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</si>
  <si>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</si>
  <si>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</si>
  <si>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</si>
  <si>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</si>
  <si>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</si>
  <si>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</si>
  <si>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</si>
  <si>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</si>
  <si>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</si>
  <si>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</si>
  <si>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</si>
  <si>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</si>
  <si>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</si>
  <si>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</si>
  <si>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</si>
  <si>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</si>
  <si>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</si>
  <si>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</si>
  <si>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</si>
  <si>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</si>
  <si>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</si>
  <si>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</si>
  <si>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</si>
  <si>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</si>
  <si>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</si>
  <si>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</si>
  <si>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</si>
  <si>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</si>
  <si>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</si>
  <si>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</si>
  <si>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</si>
  <si>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</si>
  <si>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</si>
  <si>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</si>
  <si>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</si>
  <si>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</si>
  <si>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</si>
  <si>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</si>
  <si>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</si>
  <si>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</si>
  <si>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</si>
  <si>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</si>
  <si>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</si>
  <si>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</si>
  <si>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</si>
  <si>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</si>
  <si>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</si>
  <si>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</si>
  <si>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</si>
  <si>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</si>
  <si>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</si>
  <si>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</si>
  <si>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</si>
  <si>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</si>
  <si>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</si>
  <si>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</si>
  <si>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</si>
  <si>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</si>
  <si>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</si>
  <si>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</si>
  <si>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</si>
  <si>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</si>
  <si>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</si>
  <si>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</si>
  <si>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</si>
  <si>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</si>
  <si>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</si>
  <si>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</si>
  <si>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</si>
  <si>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</si>
  <si>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</si>
  <si>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</si>
  <si>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</si>
  <si>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</si>
  <si>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</si>
  <si>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</si>
  <si>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</si>
  <si>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</si>
  <si>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</si>
  <si>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</si>
  <si>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</si>
  <si>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</si>
  <si>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</si>
  <si>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</si>
  <si>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</si>
  <si>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</si>
  <si>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</si>
  <si>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</si>
  <si>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</si>
  <si>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</si>
  <si>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</si>
  <si>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</si>
  <si>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</si>
  <si>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</si>
  <si>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</si>
  <si>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</si>
  <si>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</si>
  <si>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</si>
  <si>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</si>
  <si>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</si>
  <si>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</si>
  <si>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</si>
  <si>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</si>
  <si>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</si>
  <si>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</si>
  <si>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</si>
  <si>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</si>
  <si>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</si>
  <si>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</si>
  <si>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</si>
  <si>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</si>
  <si>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</si>
  <si>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</si>
  <si>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</si>
  <si>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</si>
  <si>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</si>
  <si>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</si>
  <si>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</si>
  <si>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</si>
  <si>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</si>
  <si>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</si>
  <si>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</si>
  <si>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</si>
  <si>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</si>
  <si>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</si>
  <si>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</si>
  <si>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</si>
  <si>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</si>
  <si>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</si>
  <si>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</si>
  <si>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</si>
  <si>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</si>
  <si>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</si>
  <si>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</si>
  <si>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</si>
  <si>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</si>
  <si>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</si>
  <si>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</si>
  <si>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</si>
  <si>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</si>
  <si>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</si>
  <si>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</si>
  <si>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</si>
  <si>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</si>
  <si>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</si>
  <si>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</si>
  <si>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</si>
  <si>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</si>
  <si>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</si>
  <si>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</si>
  <si>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</si>
  <si>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</si>
  <si>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</si>
  <si>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</si>
  <si>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</si>
  <si>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</si>
  <si>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</si>
  <si>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</si>
  <si>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</si>
  <si>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</si>
  <si>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</si>
  <si>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</si>
  <si>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</si>
  <si>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</si>
  <si>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</si>
  <si>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</si>
  <si>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</si>
  <si>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</si>
  <si>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</si>
  <si>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</si>
  <si>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</si>
  <si>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</si>
  <si>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</si>
  <si>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</si>
  <si>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</si>
  <si>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</si>
  <si>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</si>
  <si>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</si>
  <si>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</si>
  <si>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</si>
  <si>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</si>
  <si>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</si>
  <si>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</si>
  <si>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</si>
  <si>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</si>
  <si>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</si>
  <si>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</si>
  <si>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</si>
  <si>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</si>
  <si>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</si>
  <si>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</si>
  <si>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</si>
  <si>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</si>
  <si>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</si>
  <si>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</si>
  <si>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</si>
  <si>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</si>
  <si>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</si>
  <si>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</si>
  <si>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</si>
  <si>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</si>
  <si>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</si>
  <si>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</si>
  <si>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</si>
  <si>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</si>
  <si>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</si>
  <si>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</si>
  <si>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</si>
  <si>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</si>
  <si>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</si>
  <si>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</si>
  <si>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</si>
  <si>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</si>
  <si>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</si>
  <si>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</si>
  <si>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</si>
  <si>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</si>
  <si>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</si>
  <si>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</si>
  <si>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</si>
  <si>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</si>
  <si>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</si>
  <si>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</si>
  <si>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</si>
  <si>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</si>
  <si>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</si>
  <si>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</si>
  <si>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</si>
  <si>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</si>
  <si>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</si>
  <si>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</si>
  <si>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</si>
  <si>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</si>
  <si>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</si>
  <si>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</si>
  <si>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</si>
  <si>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</si>
  <si>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</si>
  <si>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</si>
  <si>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</si>
  <si>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</si>
  <si>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</si>
  <si>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</si>
  <si>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</si>
  <si>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</si>
  <si>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</si>
  <si>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</si>
  <si>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</si>
  <si>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</si>
  <si>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</si>
  <si>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</si>
  <si>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</si>
  <si>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</si>
  <si>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</si>
  <si>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</si>
  <si>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</si>
  <si>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</si>
  <si>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</si>
  <si>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</si>
  <si>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</si>
  <si>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</si>
  <si>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</si>
  <si>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</si>
  <si>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</si>
  <si>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</si>
  <si>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</si>
  <si>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</si>
  <si>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</si>
  <si>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</si>
  <si>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</si>
  <si>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</si>
  <si>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</si>
  <si>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</si>
  <si>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</si>
  <si>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</si>
  <si>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</si>
  <si>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</si>
  <si>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</si>
  <si>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</si>
  <si>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</si>
  <si>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</si>
  <si>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</si>
  <si>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</si>
  <si>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</si>
  <si>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</si>
  <si>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</si>
  <si>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</si>
  <si>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</si>
  <si>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</si>
  <si>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</si>
  <si>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</si>
  <si>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</si>
  <si>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</si>
  <si>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</si>
  <si>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</si>
  <si>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</si>
  <si>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</si>
  <si>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</si>
  <si>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</si>
  <si>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</si>
  <si>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</si>
  <si>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</si>
  <si>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</si>
  <si>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</si>
  <si>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</si>
  <si>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</si>
  <si>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</si>
  <si>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</si>
  <si>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</si>
  <si>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</si>
  <si>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</si>
  <si>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</si>
  <si>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</si>
  <si>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</si>
  <si>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</si>
  <si>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</si>
  <si>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</si>
  <si>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</si>
  <si>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</si>
  <si>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</si>
  <si>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</si>
  <si>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</si>
  <si>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</si>
  <si>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</si>
  <si>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</si>
  <si>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</si>
  <si>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</si>
  <si>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</si>
  <si>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</si>
  <si>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</si>
  <si>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</si>
  <si>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</si>
  <si>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</si>
  <si>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</si>
  <si>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</si>
  <si>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</si>
  <si>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</si>
  <si>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</si>
  <si>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</si>
  <si>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</si>
  <si>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</si>
  <si>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</si>
  <si>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</si>
  <si>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</si>
  <si>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</si>
  <si>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</si>
  <si>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</si>
  <si>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</si>
  <si>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</si>
  <si>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</si>
  <si>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</si>
  <si>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</si>
  <si>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</si>
  <si>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</si>
  <si>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</si>
  <si>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</si>
  <si>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</si>
  <si>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</si>
  <si>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</si>
  <si>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</si>
  <si>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</si>
  <si>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</si>
  <si>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</si>
  <si>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</si>
  <si>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</si>
  <si>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</si>
  <si>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</si>
  <si>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</si>
  <si>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</si>
  <si>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</si>
  <si>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</si>
  <si>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</si>
  <si>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</si>
  <si>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</si>
  <si>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</si>
  <si>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</si>
  <si>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</si>
  <si>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</si>
  <si>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</si>
  <si>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</si>
  <si>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</si>
  <si>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</si>
  <si>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</si>
  <si>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</si>
  <si>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</si>
  <si>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</si>
  <si>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</si>
  <si>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</si>
  <si>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</si>
  <si>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</si>
  <si>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</si>
  <si>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</si>
  <si>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</si>
  <si>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</si>
  <si>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</si>
  <si>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</si>
  <si>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</si>
  <si>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</si>
  <si>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</si>
  <si>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</si>
  <si>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</si>
  <si>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</si>
  <si>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</si>
  <si>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</si>
  <si>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</si>
  <si>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</si>
  <si>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</si>
  <si>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</si>
  <si>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</si>
  <si>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</si>
  <si>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</si>
  <si>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</si>
  <si>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</si>
  <si>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</si>
  <si>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</si>
  <si>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</si>
  <si>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</si>
  <si>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</si>
  <si>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</si>
  <si>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</si>
  <si>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</si>
  <si>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</si>
  <si>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</si>
  <si>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</si>
  <si>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</si>
  <si>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</si>
  <si>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</si>
  <si>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</si>
  <si>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</si>
  <si>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</si>
  <si>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</si>
  <si>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</si>
  <si>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</si>
  <si>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</si>
  <si>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</si>
  <si>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</si>
  <si>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</si>
  <si>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</si>
  <si>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</si>
  <si>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</si>
  <si>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</si>
  <si>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</si>
  <si>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</si>
  <si>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</si>
  <si>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</si>
  <si>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</si>
  <si>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</si>
  <si>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</si>
  <si>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</si>
  <si>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</si>
  <si>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</si>
  <si>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</si>
  <si>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</si>
  <si>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</si>
  <si>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</si>
  <si>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</si>
  <si>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</si>
  <si>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</si>
  <si>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</si>
  <si>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</si>
  <si>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</si>
  <si>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</si>
  <si>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</si>
  <si>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</si>
  <si>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</si>
  <si>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</si>
  <si>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</si>
  <si>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</si>
  <si>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</si>
  <si>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</si>
  <si>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</si>
  <si>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</si>
  <si>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</si>
  <si>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</si>
  <si>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</si>
  <si>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</si>
  <si>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</si>
  <si>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</si>
  <si>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</si>
  <si>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</si>
  <si>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</si>
  <si>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</si>
  <si>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</si>
  <si>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</si>
  <si>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</si>
  <si>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</si>
  <si>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</si>
  <si>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</si>
  <si>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</si>
  <si>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</si>
  <si>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</si>
  <si>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</si>
  <si>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</si>
  <si>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</si>
  <si>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</si>
  <si>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</si>
  <si>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</si>
  <si>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</si>
  <si>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</si>
  <si>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</si>
  <si>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</si>
  <si>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</si>
  <si>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</si>
  <si>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</si>
  <si>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</si>
  <si>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</si>
  <si>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</si>
  <si>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</si>
  <si>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</si>
  <si>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</si>
  <si>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</si>
  <si>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</si>
  <si>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</si>
  <si>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</si>
  <si>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</si>
  <si>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</si>
  <si>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</si>
  <si>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</si>
  <si>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</si>
  <si>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</si>
  <si>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</si>
  <si>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</si>
  <si>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</si>
  <si>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</si>
  <si>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</si>
  <si>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</si>
  <si>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</si>
  <si>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</si>
  <si>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</si>
  <si>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</si>
  <si>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</si>
  <si>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</si>
  <si>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</si>
  <si>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</si>
  <si>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</si>
  <si>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</si>
  <si>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</si>
  <si>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</si>
  <si>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</si>
  <si>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</si>
  <si>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</si>
  <si>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</si>
  <si>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</si>
  <si>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</si>
  <si>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</si>
  <si>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</si>
  <si>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</si>
  <si>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</si>
  <si>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</si>
  <si>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</si>
  <si>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</si>
  <si>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</si>
  <si>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</si>
  <si>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</si>
  <si>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</si>
  <si>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</si>
  <si>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</si>
  <si>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</si>
  <si>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</si>
  <si>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</si>
  <si>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</si>
  <si>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</si>
  <si>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</si>
  <si>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</si>
  <si>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</si>
  <si>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</si>
  <si>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</si>
  <si>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</si>
  <si>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</si>
  <si>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</si>
  <si>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</si>
  <si>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</si>
  <si>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</si>
  <si>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</si>
  <si>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</si>
  <si>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</si>
  <si>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</si>
  <si>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</si>
  <si>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</si>
  <si>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</si>
  <si>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</si>
  <si>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</si>
  <si>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</si>
  <si>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</si>
  <si>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</si>
  <si>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</si>
  <si>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</si>
  <si>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</si>
  <si>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</si>
  <si>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</si>
  <si>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</si>
  <si>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</si>
  <si>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</si>
  <si>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</si>
  <si>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</si>
  <si>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</si>
  <si>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</si>
  <si>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</si>
  <si>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</si>
  <si>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</si>
  <si>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</si>
  <si>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</si>
  <si>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</si>
  <si>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</si>
  <si>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</si>
  <si>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</si>
  <si>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</si>
  <si>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</si>
  <si>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</si>
  <si>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</si>
  <si>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</si>
  <si>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</si>
  <si>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</si>
  <si>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</si>
  <si>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</si>
  <si>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</si>
  <si>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</si>
  <si>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</si>
  <si>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</si>
  <si>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</si>
  <si>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</si>
  <si>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</si>
  <si>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</si>
  <si>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</si>
  <si>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</si>
  <si>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</si>
  <si>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</si>
  <si>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</si>
  <si>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</si>
  <si>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</si>
  <si>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</si>
  <si>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</si>
  <si>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</si>
  <si>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</si>
  <si>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</si>
  <si>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</si>
  <si>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</si>
  <si>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</si>
  <si>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</si>
  <si>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</si>
  <si>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</si>
  <si>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</si>
  <si>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</si>
  <si>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</si>
  <si>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</si>
  <si>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</si>
  <si>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</si>
  <si>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</si>
  <si>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</si>
  <si>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</si>
  <si>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</si>
  <si>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</si>
  <si>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</si>
  <si>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</si>
  <si>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</si>
  <si>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</si>
  <si>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</si>
  <si>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</si>
  <si>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</si>
  <si>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</si>
  <si>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</si>
  <si>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</si>
  <si>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</si>
  <si>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</si>
  <si>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</si>
  <si>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</si>
  <si>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</si>
  <si>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</si>
  <si>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</si>
  <si>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</si>
  <si>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</si>
  <si>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</si>
  <si>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</si>
  <si>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</si>
  <si>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</si>
  <si>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</si>
  <si>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</si>
  <si>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</si>
  <si>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</si>
  <si>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</si>
  <si>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</si>
  <si>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</si>
  <si>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</si>
  <si>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</si>
  <si>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</si>
  <si>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</si>
  <si>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</si>
  <si>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</si>
  <si>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</si>
  <si>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</si>
  <si>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</si>
  <si>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</si>
  <si>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</si>
  <si>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</si>
  <si>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</si>
  <si>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</si>
  <si>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</si>
  <si>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</si>
  <si>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</si>
  <si>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</si>
  <si>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</si>
  <si>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</si>
  <si>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</si>
  <si>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</si>
  <si>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</si>
  <si>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</si>
  <si>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</si>
  <si>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</si>
  <si>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</si>
  <si>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</si>
  <si>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</si>
  <si>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</si>
  <si>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</si>
  <si>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</si>
  <si>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</si>
  <si>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</si>
  <si>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</si>
  <si>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</si>
  <si>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</si>
  <si>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</si>
  <si>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</si>
  <si>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</si>
  <si>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</si>
  <si>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</si>
  <si>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</si>
  <si>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</si>
  <si>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</si>
  <si>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</si>
  <si>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</si>
  <si>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</si>
  <si>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</si>
  <si>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</si>
  <si>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</si>
  <si>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</si>
  <si>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</si>
  <si>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</si>
  <si>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</si>
  <si>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</si>
  <si>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</si>
  <si>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</si>
  <si>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</si>
  <si>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</si>
  <si>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</si>
  <si>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</si>
  <si>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</si>
  <si>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</si>
  <si>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</si>
  <si>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</si>
  <si>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</si>
  <si>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</si>
  <si>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</si>
  <si>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</si>
  <si>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</si>
  <si>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</si>
  <si>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</si>
  <si>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</si>
  <si>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</si>
  <si>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</si>
  <si>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</si>
  <si>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</si>
  <si>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</si>
  <si>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</si>
  <si>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</si>
  <si>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</si>
  <si>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</si>
  <si>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</si>
  <si>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</si>
  <si>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</si>
  <si>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</si>
  <si>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</si>
  <si>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</si>
  <si>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</si>
  <si>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</si>
  <si>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</si>
  <si>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</si>
  <si>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</si>
  <si>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</si>
  <si>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</si>
  <si>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</si>
  <si>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</si>
  <si>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</si>
  <si>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</si>
  <si>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</si>
  <si>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</si>
  <si>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</si>
  <si>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</si>
  <si>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</si>
  <si>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</si>
  <si>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</si>
  <si>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</si>
  <si>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</si>
  <si>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</si>
  <si>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</si>
  <si>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</si>
  <si>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</si>
  <si>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</si>
  <si>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</si>
  <si>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</si>
  <si>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</si>
  <si>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</si>
  <si>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</si>
  <si>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</si>
  <si>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</si>
  <si>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</si>
  <si>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</si>
  <si>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</si>
  <si>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</si>
  <si>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</si>
  <si>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</si>
  <si>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</si>
  <si>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</si>
  <si>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</si>
  <si>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</si>
  <si>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</si>
  <si>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</si>
  <si>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</si>
  <si>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</si>
  <si>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</si>
  <si>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</si>
  <si>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</si>
  <si>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</si>
  <si>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</si>
  <si>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</si>
  <si>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</si>
  <si>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</si>
  <si>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</si>
  <si>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</si>
  <si>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</si>
  <si>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</si>
  <si>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</si>
  <si>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</si>
  <si>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</si>
  <si>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</si>
  <si>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</si>
  <si>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</si>
  <si>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</si>
  <si>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</si>
  <si>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</si>
  <si>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</si>
  <si>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</si>
  <si>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</si>
  <si>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</si>
  <si>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</si>
  <si>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</si>
  <si>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</si>
  <si>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</si>
  <si>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</si>
  <si>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</si>
  <si>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</si>
  <si>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</si>
  <si>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</si>
  <si>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</si>
  <si>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</si>
  <si>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</si>
  <si>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</si>
  <si>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</si>
  <si>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</si>
  <si>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</si>
  <si>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</si>
  <si>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</si>
  <si>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</si>
  <si>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</si>
  <si>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</si>
  <si>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</si>
  <si>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</si>
  <si>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</si>
  <si>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</si>
  <si>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</si>
  <si>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</si>
  <si>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</si>
  <si>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</si>
  <si>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</si>
  <si>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</si>
  <si>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</si>
  <si>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</si>
  <si>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</si>
  <si>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</si>
  <si>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</si>
  <si>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</si>
  <si>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</si>
  <si>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</si>
  <si>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</si>
  <si>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</si>
  <si>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</si>
  <si>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</si>
  <si>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</si>
  <si>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</si>
  <si>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</si>
  <si>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</si>
  <si>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</si>
  <si>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</si>
  <si>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</si>
  <si>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</si>
  <si>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</si>
  <si>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</si>
  <si>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</si>
  <si>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</si>
  <si>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</si>
  <si>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</si>
  <si>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</si>
  <si>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</si>
  <si>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</si>
  <si>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</si>
  <si>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</si>
  <si>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</si>
  <si>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</si>
  <si>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</si>
  <si>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</si>
  <si>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</si>
  <si>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</si>
  <si>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</si>
  <si>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</si>
  <si>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</si>
  <si>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</si>
  <si>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</si>
  <si>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</si>
  <si>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</si>
  <si>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</si>
  <si>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</si>
  <si>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</si>
  <si>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</si>
  <si>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</si>
  <si>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</si>
  <si>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</si>
  <si>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</si>
  <si>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</si>
  <si>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</si>
  <si>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</si>
  <si>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</si>
  <si>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</si>
  <si>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</si>
  <si>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</si>
  <si>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</si>
  <si>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</si>
  <si>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</si>
  <si>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</si>
  <si>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</si>
  <si>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</si>
  <si>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</si>
  <si>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</si>
  <si>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</si>
  <si>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</si>
  <si>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</si>
  <si>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</si>
  <si>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</si>
  <si>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</si>
  <si>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</si>
  <si>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</si>
  <si>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</si>
  <si>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</si>
  <si>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</si>
  <si>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</si>
  <si>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</si>
  <si>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</si>
  <si>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</si>
  <si>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</si>
  <si>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</si>
  <si>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</si>
  <si>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</si>
  <si>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</si>
  <si>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</si>
  <si>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</si>
  <si>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</si>
  <si>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</si>
  <si>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</si>
  <si>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</si>
  <si>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</si>
  <si>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</si>
  <si>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</si>
  <si>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</si>
  <si>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</si>
  <si>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</si>
  <si>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</si>
  <si>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</si>
  <si>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</si>
  <si>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</si>
  <si>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</si>
  <si>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</si>
  <si>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</si>
  <si>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</si>
  <si>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</si>
  <si>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</si>
  <si>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</si>
  <si>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</si>
  <si>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</si>
  <si>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</si>
  <si>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</si>
  <si>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</si>
  <si>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</si>
  <si>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</si>
  <si>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</si>
  <si>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</si>
  <si>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</si>
  <si>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</si>
  <si>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</si>
  <si>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</si>
  <si>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</si>
  <si>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</si>
  <si>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</si>
  <si>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</si>
  <si>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</si>
  <si>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</si>
  <si>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</si>
  <si>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</si>
  <si>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</si>
  <si>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</si>
  <si>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</si>
  <si>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</si>
  <si>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</si>
  <si>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</si>
  <si>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</si>
  <si>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</si>
  <si>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</si>
  <si>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</si>
  <si>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</si>
  <si>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</si>
  <si>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</si>
  <si>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</si>
  <si>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</si>
  <si>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</si>
  <si>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</si>
  <si>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</si>
  <si>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</si>
  <si>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</si>
  <si>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</si>
  <si>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</si>
  <si>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</si>
  <si>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</si>
  <si>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</si>
  <si>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</si>
  <si>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</si>
  <si>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</si>
  <si>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</si>
  <si>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</si>
  <si>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</si>
  <si>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</si>
  <si>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</si>
  <si>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</si>
  <si>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</si>
  <si>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</si>
  <si>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</si>
  <si>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</si>
  <si>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</si>
  <si>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</si>
  <si>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</si>
  <si>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</si>
  <si>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</si>
  <si>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</si>
  <si>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</si>
  <si>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</si>
  <si>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</si>
  <si>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</si>
  <si>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</si>
  <si>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</si>
  <si>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</si>
  <si>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</si>
  <si>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</si>
  <si>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</si>
  <si>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</si>
  <si>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</si>
  <si>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</si>
  <si>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</si>
  <si>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</si>
  <si>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</si>
  <si>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</si>
  <si>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</si>
  <si>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</si>
  <si>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</si>
  <si>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</si>
  <si>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</si>
  <si>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</si>
  <si>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</si>
  <si>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</si>
  <si>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</si>
  <si>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</si>
  <si>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</si>
  <si>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</si>
  <si>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</si>
  <si>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</si>
  <si>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</si>
  <si>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</si>
  <si>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</si>
  <si>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</si>
  <si>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</si>
  <si>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</si>
  <si>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</si>
  <si>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</si>
  <si>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</si>
  <si>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</si>
  <si>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</si>
  <si>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</si>
  <si>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</si>
  <si>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</si>
  <si>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</si>
  <si>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</si>
  <si>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</si>
  <si>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</si>
  <si>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</si>
  <si>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</si>
  <si>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</si>
  <si>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</si>
  <si>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</si>
  <si>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</si>
  <si>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</si>
  <si>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</si>
  <si>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</si>
  <si>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</si>
  <si>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</si>
  <si>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</si>
  <si>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</si>
  <si>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</si>
  <si>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</si>
  <si>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</si>
  <si>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</si>
  <si>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</si>
  <si>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</si>
  <si>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</si>
  <si>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</si>
  <si>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</si>
  <si>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</si>
  <si>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</si>
  <si>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</si>
  <si>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</si>
  <si>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</si>
  <si>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</si>
  <si>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</si>
  <si>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</si>
  <si>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</si>
  <si>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</si>
  <si>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</si>
  <si>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</si>
  <si>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</si>
  <si>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</si>
  <si>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</si>
  <si>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</si>
  <si>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</si>
  <si>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</si>
  <si>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</si>
  <si>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</si>
  <si>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</si>
  <si>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</si>
  <si>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</si>
  <si>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</si>
  <si>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</si>
  <si>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</si>
  <si>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</si>
  <si>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</si>
  <si>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</si>
  <si>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</si>
  <si>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</si>
  <si>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</si>
  <si>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</si>
  <si>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</si>
  <si>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</si>
  <si>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</si>
  <si>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</si>
  <si>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</si>
  <si>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</si>
  <si>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</si>
  <si>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</si>
  <si>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</si>
  <si>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</si>
  <si>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</si>
  <si>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</si>
  <si>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</si>
  <si>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</si>
  <si>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</si>
  <si>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</si>
  <si>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</si>
  <si>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</si>
  <si>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</si>
  <si>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</si>
  <si>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</si>
  <si>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</si>
  <si>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</si>
  <si>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</si>
  <si>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</si>
  <si>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</si>
  <si>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</si>
  <si>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</si>
  <si>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</si>
  <si>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</si>
  <si>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</si>
  <si>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</si>
  <si>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</si>
  <si>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</si>
  <si>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</si>
  <si>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</si>
  <si>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</si>
  <si>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</si>
  <si>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</si>
  <si>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</si>
  <si>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</si>
  <si>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</si>
  <si>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</si>
  <si>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</si>
  <si>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</si>
  <si>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</si>
  <si>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</si>
  <si>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</si>
  <si>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</si>
  <si>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</si>
  <si>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</si>
  <si>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</si>
  <si>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</si>
  <si>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</si>
  <si>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</si>
  <si>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</si>
  <si>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</si>
  <si>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</si>
  <si>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</si>
  <si>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</si>
  <si>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</si>
  <si>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</si>
  <si>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</si>
  <si>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</si>
  <si>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</si>
  <si>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</si>
  <si>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</si>
  <si>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</si>
  <si>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</si>
  <si>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</si>
  <si>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</si>
  <si>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</si>
  <si>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</si>
  <si>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</si>
  <si>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</si>
  <si>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</si>
  <si>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</si>
  <si>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</si>
  <si>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</si>
  <si>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</si>
  <si>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</si>
  <si>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</si>
  <si>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</si>
  <si>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</si>
  <si>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</si>
  <si>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</si>
  <si>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</si>
  <si>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</si>
  <si>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</si>
  <si>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</si>
  <si>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</si>
  <si>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</si>
  <si>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</si>
  <si>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</si>
  <si>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</si>
  <si>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</si>
  <si>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</si>
  <si>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</si>
  <si>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</si>
  <si>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</si>
  <si>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</si>
  <si>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</si>
  <si>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</si>
  <si>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</si>
  <si>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</si>
  <si>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</si>
  <si>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</si>
  <si>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</si>
  <si>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</si>
  <si>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</si>
  <si>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</si>
  <si>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</si>
  <si>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</si>
  <si>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</si>
  <si>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</si>
  <si>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</si>
  <si>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</si>
  <si>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</si>
  <si>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</si>
  <si>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</si>
  <si>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</si>
  <si>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</si>
  <si>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</si>
  <si>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</si>
  <si>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</si>
  <si>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</si>
  <si>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</si>
  <si>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</si>
  <si>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</si>
  <si>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</si>
  <si>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</si>
  <si>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</si>
  <si>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</si>
  <si>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</si>
  <si>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</si>
  <si>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</si>
  <si>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</si>
  <si>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</si>
  <si>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</si>
  <si>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</si>
  <si>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</si>
  <si>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</si>
  <si>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</si>
  <si>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</si>
  <si>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</si>
  <si>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</si>
  <si>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</si>
  <si>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</si>
  <si>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</si>
  <si>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</si>
  <si>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</si>
  <si>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</si>
  <si>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</si>
  <si>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</si>
  <si>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</si>
  <si>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</si>
  <si>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</si>
  <si>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</si>
  <si>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</si>
  <si>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</si>
  <si>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</si>
  <si>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</si>
  <si>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</si>
  <si>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</si>
  <si>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</si>
  <si>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</si>
  <si>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</si>
  <si>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</si>
  <si>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</si>
  <si>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</si>
  <si>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</si>
  <si>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</si>
  <si>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</si>
  <si>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</si>
  <si>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</si>
  <si>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</si>
  <si>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</si>
  <si>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</si>
  <si>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</si>
  <si>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</si>
  <si>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</si>
  <si>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</si>
  <si>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</si>
  <si>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</si>
  <si>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</si>
  <si>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</si>
  <si>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</si>
  <si>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</si>
  <si>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</si>
  <si>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</si>
  <si>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</si>
  <si>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</si>
  <si>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</si>
  <si>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</si>
  <si>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</si>
  <si>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</si>
  <si>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</si>
  <si>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</si>
  <si>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</si>
  <si>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</si>
  <si>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</si>
  <si>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</si>
  <si>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</si>
  <si>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</si>
  <si>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</si>
  <si>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</si>
  <si>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</si>
  <si>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</si>
  <si>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</si>
  <si>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</si>
  <si>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</si>
  <si>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</si>
  <si>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</si>
  <si>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</si>
  <si>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</si>
  <si>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</si>
  <si>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</si>
  <si>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</si>
  <si>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</si>
  <si>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</si>
  <si>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</si>
  <si>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</si>
  <si>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</si>
  <si>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</si>
  <si>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</si>
  <si>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</si>
  <si>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</si>
  <si>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</si>
  <si>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</si>
  <si>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</si>
  <si>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</si>
  <si>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</si>
  <si>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</si>
  <si>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</si>
  <si>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</si>
  <si>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</si>
  <si>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</si>
  <si>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</si>
  <si>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</si>
  <si>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</si>
  <si>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</si>
  <si>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</si>
  <si>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</si>
  <si>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</si>
  <si>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</si>
  <si>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</si>
  <si>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</si>
  <si>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</si>
  <si>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</si>
  <si>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</si>
  <si>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</si>
  <si>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</si>
  <si>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</si>
  <si>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</si>
  <si>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</si>
  <si>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</si>
  <si>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</si>
  <si>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</si>
  <si>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</si>
  <si>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</si>
  <si>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</si>
  <si>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</si>
  <si>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</si>
  <si>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</si>
  <si>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</si>
  <si>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</si>
  <si>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</si>
  <si>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</si>
  <si>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</si>
  <si>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</si>
  <si>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</si>
  <si>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</si>
  <si>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</si>
  <si>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</si>
  <si>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</si>
  <si>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</si>
  <si>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</si>
  <si>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</si>
  <si>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</si>
  <si>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</si>
  <si>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</si>
  <si>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</si>
  <si>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</si>
  <si>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</si>
  <si>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</si>
  <si>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</si>
  <si>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</si>
  <si>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</si>
  <si>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</si>
  <si>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</si>
  <si>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</si>
  <si>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</si>
  <si>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</si>
  <si>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</si>
  <si>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</si>
  <si>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</si>
  <si>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</si>
  <si>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</si>
  <si>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</si>
  <si>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</si>
  <si>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</si>
  <si>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</si>
  <si>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</si>
  <si>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</si>
  <si>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</si>
  <si>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</si>
  <si>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</si>
  <si>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</si>
  <si>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</si>
  <si>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</si>
  <si>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</si>
  <si>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</si>
  <si>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</si>
  <si>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</si>
  <si>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</si>
  <si>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</si>
  <si>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</si>
  <si>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</si>
  <si>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</si>
  <si>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</si>
  <si>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</si>
  <si>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</si>
  <si>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</si>
  <si>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</si>
  <si>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</si>
  <si>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</si>
  <si>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</si>
  <si>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</si>
  <si>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</si>
  <si>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</si>
  <si>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</si>
  <si>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</si>
  <si>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</si>
  <si>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</si>
  <si>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</si>
  <si>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</si>
  <si>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</si>
  <si>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</si>
  <si>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</si>
  <si>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</si>
  <si>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</si>
  <si>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</si>
  <si>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</si>
  <si>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</si>
  <si>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</si>
  <si>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</si>
  <si>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</si>
  <si>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</si>
  <si>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</si>
  <si>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</si>
  <si>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</si>
  <si>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</si>
  <si>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</si>
  <si>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</si>
  <si>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</si>
  <si>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</si>
  <si>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</si>
  <si>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</si>
  <si>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</si>
  <si>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</si>
  <si>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</si>
  <si>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</si>
  <si>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</si>
  <si>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</si>
  <si>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</si>
  <si>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</si>
  <si>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</si>
  <si>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</si>
  <si>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</si>
  <si>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</si>
  <si>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</si>
  <si>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</si>
  <si>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</si>
  <si>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</si>
  <si>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</si>
  <si>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</si>
  <si>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</si>
  <si>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</si>
  <si>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</si>
  <si>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</si>
  <si>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</si>
  <si>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</si>
  <si>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</si>
  <si>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</si>
  <si>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</si>
  <si>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</si>
  <si>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</si>
  <si>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</si>
  <si>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</si>
  <si>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</si>
  <si>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</si>
  <si>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</si>
  <si>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</si>
  <si>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</si>
  <si>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</si>
  <si>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</si>
  <si>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</si>
  <si>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</si>
  <si>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</si>
  <si>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</si>
  <si>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</si>
  <si>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</si>
  <si>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</si>
  <si>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</si>
  <si>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</si>
  <si>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</si>
  <si>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</si>
  <si>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</si>
  <si>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</si>
  <si>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</si>
  <si>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</si>
  <si>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</si>
  <si>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</si>
  <si>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</si>
  <si>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</si>
  <si>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</si>
  <si>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</si>
  <si>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</si>
  <si>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</si>
  <si>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</si>
  <si>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</si>
  <si>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</si>
  <si>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</si>
  <si>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</si>
  <si>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</si>
  <si>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</si>
  <si>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</si>
  <si>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</si>
  <si>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</si>
  <si>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</si>
  <si>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</si>
  <si>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</si>
  <si>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</si>
  <si>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</si>
  <si>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</si>
  <si>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</si>
  <si>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</si>
  <si>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</si>
  <si>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</si>
  <si>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</si>
  <si>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</si>
  <si>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</si>
  <si>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</si>
  <si>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</si>
  <si>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</si>
  <si>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</si>
  <si>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</si>
  <si>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</si>
  <si>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</si>
  <si>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</si>
  <si>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</si>
  <si>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</si>
  <si>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</si>
  <si>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</si>
  <si>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</si>
  <si>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</si>
  <si>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</si>
  <si>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</si>
  <si>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</si>
  <si>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</si>
  <si>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</si>
  <si>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</si>
  <si>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</si>
  <si>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</si>
  <si>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</si>
  <si>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</si>
  <si>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</si>
  <si>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</si>
  <si>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</si>
  <si>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</si>
  <si>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</si>
  <si>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</si>
  <si>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</si>
  <si>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</si>
  <si>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</si>
  <si>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</si>
  <si>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</si>
  <si>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</si>
  <si>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</si>
  <si>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</si>
  <si>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</si>
  <si>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</si>
  <si>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</si>
  <si>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</si>
  <si>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</si>
  <si>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</si>
  <si>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</si>
  <si>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</si>
  <si>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</si>
  <si>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</si>
  <si>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</si>
  <si>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</si>
  <si>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</si>
  <si>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</si>
  <si>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</si>
  <si>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</si>
  <si>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</si>
  <si>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</si>
  <si>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</si>
  <si>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</si>
  <si>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</si>
  <si>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</si>
  <si>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</si>
  <si>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</si>
  <si>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</si>
  <si>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</si>
  <si>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</si>
  <si>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</si>
  <si>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</si>
  <si>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</si>
  <si>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</si>
  <si>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</si>
  <si>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</si>
  <si>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</si>
  <si>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</si>
  <si>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</si>
  <si>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</si>
  <si>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</si>
  <si>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</si>
  <si>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</si>
  <si>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</si>
  <si>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</si>
  <si>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</si>
  <si>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</si>
  <si>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</si>
  <si>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</si>
  <si>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</si>
  <si>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</si>
  <si>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</si>
  <si>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</si>
  <si>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</si>
  <si>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</si>
  <si>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</si>
  <si>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</si>
  <si>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</si>
  <si>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</si>
  <si>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</si>
  <si>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</si>
  <si>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</si>
  <si>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</si>
  <si>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</si>
  <si>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</si>
  <si>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</si>
  <si>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</si>
  <si>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</si>
  <si>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</si>
  <si>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</si>
  <si>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</si>
  <si>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</si>
  <si>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</si>
  <si>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</si>
  <si>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</si>
  <si>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</si>
  <si>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</si>
  <si>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</si>
  <si>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</si>
  <si>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</si>
  <si>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</si>
  <si>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</si>
  <si>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</si>
  <si>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</si>
  <si>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</si>
  <si>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</si>
  <si>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</si>
  <si>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</si>
  <si>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</si>
  <si>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</si>
  <si>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</si>
  <si>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</si>
  <si>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</si>
  <si>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</si>
  <si>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</si>
  <si>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</si>
  <si>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</si>
  <si>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</si>
  <si>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</si>
  <si>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</si>
  <si>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</si>
  <si>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</si>
  <si>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</si>
  <si>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</si>
  <si>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</si>
  <si>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</si>
  <si>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</si>
  <si>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</si>
  <si>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</si>
  <si>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</si>
  <si>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</si>
  <si>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</si>
  <si>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</si>
  <si>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</si>
  <si>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</si>
  <si>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</si>
  <si>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</si>
  <si>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</si>
  <si>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</si>
  <si>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</si>
  <si>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</si>
  <si>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</si>
  <si>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</si>
  <si>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</si>
  <si>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</si>
  <si>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</si>
  <si>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</si>
  <si>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</si>
  <si>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</si>
  <si>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</si>
  <si>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</si>
  <si>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</si>
  <si>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</si>
  <si>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</si>
  <si>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</si>
  <si>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</si>
  <si>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</si>
  <si>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</si>
  <si>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</si>
  <si>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</si>
  <si>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</si>
  <si>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</si>
  <si>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</si>
  <si>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</si>
  <si>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</si>
  <si>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</si>
  <si>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</si>
  <si>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</si>
  <si>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</si>
  <si>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</si>
  <si>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</si>
  <si>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</si>
  <si>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</si>
  <si>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</si>
  <si>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</si>
  <si>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</si>
  <si>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</si>
  <si>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</si>
  <si>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</si>
  <si>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</si>
  <si>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</si>
  <si>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</si>
  <si>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</si>
  <si>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</si>
  <si>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</si>
  <si>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</si>
  <si>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</si>
  <si>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</si>
  <si>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</si>
  <si>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</si>
  <si>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</si>
  <si>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</si>
  <si>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</si>
  <si>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</si>
  <si>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</si>
  <si>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</si>
  <si>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</si>
  <si>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</si>
  <si>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</si>
  <si>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</si>
  <si>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</si>
  <si>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</si>
  <si>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</si>
  <si>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</si>
  <si>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</si>
  <si>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</si>
  <si>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</si>
  <si>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</si>
  <si>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</si>
  <si>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</si>
  <si>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</si>
  <si>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</si>
  <si>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</si>
  <si>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</si>
  <si>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</si>
  <si>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</si>
  <si>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</si>
  <si>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</si>
  <si>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</si>
  <si>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</si>
  <si>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</si>
  <si>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</si>
  <si>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</si>
  <si>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</si>
  <si>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</si>
  <si>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</si>
  <si>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</si>
  <si>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</si>
  <si>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</si>
  <si>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</si>
  <si>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</si>
  <si>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</si>
  <si>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</si>
  <si>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</si>
  <si>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</si>
  <si>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</si>
  <si>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</si>
  <si>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</si>
  <si>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</si>
  <si>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</si>
  <si>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</si>
  <si>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</si>
  <si>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</si>
  <si>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</si>
  <si>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</si>
  <si>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</si>
  <si>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</si>
  <si>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</si>
  <si>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</si>
  <si>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</si>
  <si>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</si>
  <si>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</si>
  <si>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</si>
  <si>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</si>
  <si>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</si>
  <si>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</si>
  <si>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</si>
  <si>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</si>
  <si>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</si>
  <si>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</si>
  <si>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</si>
  <si>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</si>
  <si>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</si>
  <si>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</si>
  <si>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</si>
  <si>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</si>
  <si>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</si>
  <si>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</si>
  <si>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</si>
  <si>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</si>
  <si>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</si>
  <si>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</si>
  <si>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</si>
  <si>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</si>
  <si>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</si>
  <si>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</si>
  <si>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</si>
  <si>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</si>
  <si>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</si>
  <si>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</si>
  <si>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</si>
  <si>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</si>
  <si>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</si>
  <si>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</si>
  <si>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</si>
  <si>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</si>
  <si>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</si>
  <si>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</si>
  <si>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</si>
  <si>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</si>
  <si>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</si>
  <si>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</si>
  <si>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</si>
  <si>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</si>
  <si>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</si>
  <si>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</si>
  <si>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</si>
  <si>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</si>
  <si>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</si>
  <si>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</si>
  <si>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</si>
  <si>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</si>
  <si>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</si>
  <si>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</si>
  <si>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</si>
  <si>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</si>
  <si>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</si>
  <si>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</si>
  <si>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</si>
  <si>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</si>
  <si>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</si>
  <si>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</si>
  <si>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</si>
  <si>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</si>
  <si>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</si>
  <si>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</si>
  <si>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</si>
  <si>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</si>
  <si>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</si>
  <si>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</si>
  <si>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</si>
  <si>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</si>
  <si>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</si>
  <si>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</si>
  <si>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</si>
  <si>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</si>
  <si>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</si>
  <si>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</si>
  <si>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</si>
  <si>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</si>
  <si>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</si>
  <si>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</si>
  <si>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</si>
  <si>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</si>
  <si>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</si>
  <si>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</si>
  <si>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</si>
  <si>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</si>
  <si>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</si>
  <si>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</si>
  <si>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</si>
  <si>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</si>
  <si>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</si>
  <si>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</si>
  <si>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</si>
  <si>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</si>
  <si>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</si>
  <si>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</si>
  <si>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</si>
  <si>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</si>
  <si>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</si>
  <si>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</si>
  <si>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</si>
  <si>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</si>
  <si>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</si>
  <si>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</si>
  <si>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</si>
  <si>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</si>
  <si>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</si>
  <si>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</si>
  <si>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</si>
  <si>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</si>
  <si>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</si>
  <si>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</si>
  <si>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</si>
  <si>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</si>
  <si>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</si>
  <si>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</si>
  <si>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</si>
  <si>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</si>
  <si>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</si>
  <si>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</si>
  <si>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</si>
  <si>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</si>
  <si>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</si>
  <si>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</si>
  <si>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</si>
  <si>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</si>
  <si>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</si>
  <si>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</si>
  <si>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</si>
  <si>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</si>
  <si>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</si>
  <si>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</si>
  <si>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</si>
  <si>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</si>
  <si>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</si>
  <si>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</si>
  <si>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</si>
  <si>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</si>
  <si>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</si>
  <si>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</si>
  <si>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</si>
  <si>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</si>
  <si>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</si>
  <si>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</si>
  <si>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</si>
  <si>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</si>
  <si>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</si>
  <si>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</si>
  <si>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</si>
  <si>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</si>
  <si>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</si>
  <si>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</si>
  <si>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</si>
  <si>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</si>
  <si>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</si>
  <si>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</si>
  <si>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</si>
  <si>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</si>
  <si>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</si>
  <si>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</si>
  <si>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</si>
  <si>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</si>
  <si>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</si>
  <si>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</si>
  <si>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</si>
  <si>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</si>
  <si>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</si>
  <si>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</si>
  <si>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</si>
  <si>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</si>
  <si>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</si>
  <si>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</si>
  <si>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</si>
  <si>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</si>
  <si>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</si>
  <si>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</si>
  <si>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</si>
  <si>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</si>
  <si>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</si>
  <si>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</si>
  <si>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</si>
  <si>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</si>
  <si>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</si>
  <si>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</si>
  <si>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</si>
  <si>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</si>
  <si>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</si>
  <si>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</si>
  <si>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</si>
  <si>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</si>
  <si>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</si>
  <si>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</si>
  <si>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</si>
  <si>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</si>
  <si>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</si>
  <si>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</si>
  <si>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</si>
  <si>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</si>
  <si>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</si>
  <si>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</si>
  <si>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</si>
  <si>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</si>
  <si>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</si>
  <si>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</si>
  <si>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</si>
  <si>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</si>
  <si>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</si>
  <si>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</si>
  <si>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</si>
  <si>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</si>
  <si>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</si>
  <si>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</si>
  <si>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</si>
  <si>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</si>
  <si>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</si>
  <si>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</si>
  <si>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</si>
  <si>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</si>
  <si>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</si>
  <si>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</si>
  <si>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</si>
  <si>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</si>
  <si>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</si>
  <si>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</si>
  <si>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</si>
  <si>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</si>
  <si>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</si>
  <si>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</si>
  <si>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</si>
  <si>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</si>
  <si>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</si>
  <si>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</si>
  <si>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</si>
  <si>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</si>
  <si>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</si>
  <si>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</si>
  <si>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</si>
  <si>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</si>
  <si>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</si>
  <si>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</si>
  <si>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</si>
  <si>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</si>
  <si>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</si>
  <si>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</si>
  <si>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</si>
  <si>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</si>
  <si>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</si>
  <si>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</si>
  <si>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</si>
  <si>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</si>
  <si>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</si>
  <si>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</si>
  <si>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</si>
  <si>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</si>
  <si>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</si>
  <si>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</si>
  <si>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</si>
  <si>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</si>
  <si>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</si>
  <si>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</si>
  <si>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</si>
  <si>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</si>
  <si>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</si>
  <si>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</si>
  <si>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</si>
  <si>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</si>
  <si>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</si>
  <si>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</si>
  <si>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</si>
  <si>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</si>
  <si>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</si>
  <si>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</si>
  <si>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</si>
  <si>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</si>
  <si>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</si>
  <si>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</si>
  <si>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</si>
  <si>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</si>
  <si>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</si>
  <si>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</si>
  <si>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</si>
  <si>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</si>
  <si>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</si>
  <si>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</si>
  <si>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</si>
  <si>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</si>
  <si>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</si>
  <si>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</si>
  <si>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</si>
  <si>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</si>
  <si>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</si>
  <si>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</si>
  <si>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</si>
  <si>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</si>
  <si>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</si>
  <si>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</si>
  <si>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</si>
  <si>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</si>
  <si>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</si>
  <si>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</si>
  <si>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</si>
  <si>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</si>
  <si>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</si>
  <si>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</si>
  <si>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</si>
  <si>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</si>
  <si>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</si>
  <si>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</si>
  <si>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</si>
  <si>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</si>
  <si>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</si>
  <si>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</si>
  <si>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</si>
  <si>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</si>
  <si>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</si>
  <si>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</si>
  <si>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</si>
  <si>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</si>
  <si>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</si>
  <si>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</si>
  <si>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</si>
  <si>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</si>
  <si>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</si>
  <si>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</si>
  <si>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</si>
  <si>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</si>
  <si>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</si>
  <si>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</si>
  <si>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</si>
  <si>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</si>
  <si>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</si>
  <si>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</si>
  <si>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</si>
  <si>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</si>
  <si>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</si>
  <si>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</si>
  <si>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</si>
  <si>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</si>
  <si>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</si>
  <si>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</si>
  <si>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</si>
  <si>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</si>
  <si>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</si>
  <si>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</si>
  <si>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</si>
  <si>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</si>
  <si>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</si>
  <si>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</si>
  <si>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</si>
  <si>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</si>
  <si>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</si>
  <si>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</si>
  <si>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</si>
  <si>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</si>
  <si>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</si>
  <si>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</si>
  <si>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</si>
  <si>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</si>
  <si>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</si>
  <si>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</si>
  <si>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</si>
  <si>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</si>
  <si>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</si>
  <si>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</si>
  <si>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</si>
  <si>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</si>
  <si>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</si>
  <si>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</si>
  <si>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</si>
  <si>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</si>
  <si>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</si>
  <si>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</si>
  <si>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</si>
  <si>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</si>
  <si>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</si>
  <si>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</si>
  <si>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</si>
  <si>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</si>
  <si>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</si>
  <si>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</si>
  <si>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</si>
  <si>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</si>
  <si>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</si>
  <si>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</si>
  <si>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</si>
  <si>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</si>
  <si>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</si>
  <si>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</si>
  <si>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</si>
  <si>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</si>
  <si>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</si>
  <si>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</si>
  <si>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</si>
  <si>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</si>
  <si>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</si>
  <si>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</si>
  <si>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</si>
  <si>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</si>
  <si>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</si>
  <si>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</si>
  <si>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</si>
  <si>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</si>
  <si>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</si>
  <si>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</si>
  <si>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</si>
  <si>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</si>
  <si>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</si>
  <si>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</si>
  <si>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</si>
  <si>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</si>
  <si>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</si>
  <si>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</si>
  <si>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</si>
  <si>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</si>
  <si>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</si>
  <si>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</si>
  <si>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</si>
  <si>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</si>
  <si>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</si>
  <si>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</si>
  <si>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</si>
  <si>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</si>
  <si>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</si>
  <si>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</si>
  <si>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</si>
  <si>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</si>
  <si>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</si>
  <si>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</si>
  <si>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</si>
  <si>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</si>
  <si>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</si>
  <si>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</si>
  <si>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</si>
  <si>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</si>
  <si>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</si>
  <si>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</si>
  <si>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</si>
  <si>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</si>
  <si>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</si>
  <si>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</si>
  <si>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</si>
  <si>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</si>
  <si>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</si>
  <si>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</si>
  <si>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</si>
  <si>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</si>
  <si>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</si>
  <si>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</si>
  <si>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</si>
  <si>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</si>
  <si>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</si>
  <si>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</si>
  <si>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</si>
  <si>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</si>
  <si>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</si>
  <si>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</si>
  <si>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</si>
  <si>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</si>
  <si>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</si>
  <si>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</si>
  <si>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</si>
  <si>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</si>
  <si>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</si>
  <si>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</si>
  <si>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</si>
  <si>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</si>
  <si>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</si>
  <si>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</si>
  <si>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</si>
  <si>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</si>
  <si>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</si>
  <si>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</si>
  <si>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</si>
  <si>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</si>
  <si>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</si>
  <si>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</si>
  <si>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</si>
  <si>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</si>
  <si>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</si>
  <si>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</si>
  <si>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</si>
  <si>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</si>
  <si>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</si>
  <si>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</si>
  <si>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</si>
  <si>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</si>
  <si>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</si>
  <si>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</si>
  <si>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</si>
  <si>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</si>
  <si>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</si>
  <si>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</si>
  <si>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</si>
  <si>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</si>
  <si>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</si>
  <si>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</si>
  <si>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</si>
  <si>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</si>
  <si>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</si>
  <si>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</si>
  <si>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</si>
  <si>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</si>
  <si>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</si>
  <si>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</si>
  <si>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</si>
  <si>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</si>
  <si>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</si>
  <si>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</si>
  <si>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</si>
  <si>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</si>
  <si>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</si>
  <si>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</si>
  <si>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</si>
  <si>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</si>
  <si>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</si>
  <si>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</si>
  <si>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</si>
  <si>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</si>
  <si>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</si>
  <si>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</si>
  <si>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</si>
  <si>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</si>
  <si>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</si>
  <si>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</si>
  <si>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</si>
  <si>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</si>
  <si>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</si>
  <si>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</si>
  <si>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</si>
  <si>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</si>
  <si>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</si>
  <si>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</si>
  <si>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</si>
  <si>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</si>
  <si>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</si>
  <si>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</si>
  <si>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</si>
  <si>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</si>
  <si>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</si>
  <si>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</si>
  <si>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</si>
  <si>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</si>
  <si>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</si>
  <si>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</si>
  <si>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</si>
  <si>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</si>
  <si>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</si>
  <si>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</si>
  <si>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</si>
  <si>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</si>
  <si>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</si>
  <si>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</si>
  <si>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</si>
  <si>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</si>
  <si>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</si>
  <si>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</si>
  <si>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</si>
  <si>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</si>
  <si>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</si>
  <si>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</si>
  <si>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</si>
  <si>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</si>
  <si>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</si>
  <si>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</si>
  <si>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</si>
  <si>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</si>
  <si>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</si>
  <si>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</si>
  <si>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</si>
  <si>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</si>
  <si>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</si>
  <si>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</si>
  <si>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</si>
  <si>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</si>
  <si>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</si>
  <si>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</si>
  <si>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</si>
  <si>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</si>
  <si>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</si>
  <si>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</si>
  <si>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</si>
  <si>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</si>
  <si>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</si>
  <si>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</si>
  <si>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</si>
  <si>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</si>
  <si>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</si>
  <si>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</si>
  <si>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</si>
  <si>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</si>
  <si>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</si>
  <si>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</si>
  <si>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</si>
  <si>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</si>
  <si>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</si>
  <si>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</si>
  <si>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</si>
  <si>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</si>
  <si>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</si>
  <si>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</si>
  <si>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</si>
  <si>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</si>
  <si>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</si>
  <si>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</si>
  <si>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</si>
  <si>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</si>
  <si>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</si>
  <si>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</si>
  <si>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</si>
  <si>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</si>
  <si>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</si>
  <si>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</si>
  <si>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</si>
  <si>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</si>
  <si>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</si>
  <si>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</si>
  <si>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</si>
  <si>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</si>
  <si>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</si>
  <si>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</si>
  <si>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</si>
  <si>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</si>
  <si>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</si>
  <si>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</si>
  <si>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</si>
  <si>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</si>
  <si>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</si>
  <si>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</si>
  <si>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</si>
  <si>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</si>
  <si>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</si>
  <si>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</si>
  <si>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</si>
  <si>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</si>
  <si>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</si>
  <si>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</si>
  <si>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</si>
  <si>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</si>
  <si>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</si>
  <si>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</si>
  <si>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</si>
  <si>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</si>
  <si>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</si>
  <si>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</si>
  <si>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</si>
  <si>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</si>
  <si>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</si>
  <si>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</si>
  <si>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</si>
  <si>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</si>
  <si>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</si>
  <si>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</si>
  <si>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</si>
  <si>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</si>
  <si>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</si>
  <si>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</si>
  <si>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</si>
  <si>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</si>
  <si>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</si>
  <si>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</si>
  <si>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</si>
  <si>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</si>
  <si>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</si>
  <si>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</si>
  <si>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</si>
  <si>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</si>
  <si>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</si>
  <si>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</si>
  <si>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</si>
  <si>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</si>
  <si>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</si>
  <si>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</si>
  <si>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</si>
  <si>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</si>
  <si>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</si>
  <si>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</si>
  <si>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</si>
  <si>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</si>
  <si>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</si>
  <si>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</si>
  <si>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</si>
  <si>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</si>
  <si>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</si>
  <si>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</si>
  <si>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</si>
  <si>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</si>
  <si>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</si>
  <si>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</si>
  <si>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</si>
  <si>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</si>
  <si>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</si>
  <si>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</si>
  <si>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</si>
  <si>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</si>
  <si>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</si>
  <si>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</si>
  <si>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</si>
  <si>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</si>
  <si>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</si>
  <si>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</si>
  <si>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</si>
  <si>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</si>
  <si>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</si>
  <si>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</si>
  <si>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</si>
  <si>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</si>
  <si>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</si>
  <si>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</si>
  <si>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</si>
  <si>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</si>
  <si>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</si>
  <si>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</si>
  <si>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</si>
  <si>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</si>
  <si>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</si>
  <si>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</si>
  <si>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</si>
  <si>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</si>
  <si>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</si>
  <si>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</si>
  <si>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</si>
  <si>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</si>
  <si>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</si>
  <si>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</si>
  <si>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</si>
  <si>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</si>
  <si>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</si>
  <si>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</si>
  <si>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</si>
  <si>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</si>
  <si>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</si>
  <si>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</si>
  <si>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</si>
  <si>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</si>
  <si>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</si>
  <si>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</si>
  <si>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</si>
  <si>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</si>
  <si>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</si>
  <si>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</si>
  <si>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</si>
  <si>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</si>
  <si>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</si>
  <si>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</si>
  <si>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</si>
  <si>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</si>
  <si>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</si>
  <si>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</si>
  <si>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</si>
  <si>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</si>
  <si>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</si>
  <si>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</si>
  <si>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</si>
  <si>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</si>
  <si>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</si>
  <si>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</si>
  <si>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</si>
  <si>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</si>
  <si>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</si>
  <si>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</si>
  <si>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</si>
  <si>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</si>
  <si>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</si>
  <si>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</si>
  <si>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</si>
  <si>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</si>
  <si>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</si>
  <si>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</si>
  <si>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</si>
  <si>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</si>
  <si>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</si>
  <si>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</si>
  <si>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</si>
  <si>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</si>
  <si>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</si>
  <si>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</si>
  <si>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</si>
  <si>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</si>
  <si>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</si>
  <si>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</si>
  <si>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</si>
  <si>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</si>
  <si>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</si>
  <si>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</si>
  <si>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</si>
  <si>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</si>
  <si>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</si>
  <si>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</si>
  <si>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</si>
  <si>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</si>
  <si>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</si>
  <si>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</si>
  <si>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</si>
  <si>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</si>
  <si>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</si>
  <si>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</si>
  <si>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</si>
  <si>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</si>
  <si>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</si>
  <si>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</si>
  <si>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</si>
  <si>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</si>
  <si>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</si>
  <si>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</si>
  <si>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</si>
  <si>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</si>
  <si>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</si>
  <si>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</si>
  <si>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</si>
  <si>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</si>
  <si>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</si>
  <si>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</si>
  <si>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</si>
  <si>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</si>
  <si>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</si>
  <si>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</si>
  <si>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</si>
  <si>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</si>
  <si>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</si>
  <si>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</si>
  <si>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</si>
  <si>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</si>
  <si>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</si>
  <si>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</si>
  <si>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</si>
  <si>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</si>
  <si>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</si>
  <si>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</si>
  <si>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</si>
  <si>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</si>
  <si>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</si>
  <si>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</si>
  <si>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</si>
  <si>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</si>
  <si>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</si>
  <si>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</si>
  <si>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</si>
  <si>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</si>
  <si>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</si>
  <si>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</si>
  <si>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</si>
  <si>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</si>
  <si>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</si>
  <si>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</si>
  <si>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</si>
  <si>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</si>
  <si>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</si>
  <si>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</si>
  <si>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</si>
  <si>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</si>
  <si>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</si>
  <si>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</si>
  <si>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</si>
  <si>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</si>
  <si>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</si>
  <si>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</si>
  <si>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</si>
  <si>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</si>
  <si>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</si>
  <si>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</si>
  <si>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</si>
  <si>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</si>
  <si>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</si>
  <si>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</si>
  <si>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</si>
  <si>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</si>
  <si>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</si>
  <si>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</si>
  <si>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</si>
  <si>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</si>
  <si>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</si>
  <si>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</si>
  <si>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</si>
  <si>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</si>
  <si>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</si>
  <si>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</si>
  <si>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</si>
  <si>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</si>
  <si>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</si>
  <si>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</si>
  <si>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</si>
  <si>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</si>
  <si>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</si>
  <si>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</si>
  <si>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</si>
  <si>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</si>
  <si>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</si>
  <si>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</si>
  <si>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</si>
  <si>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</si>
  <si>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</si>
  <si>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</si>
  <si>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</si>
  <si>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</si>
  <si>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</si>
  <si>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</si>
  <si>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</si>
  <si>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</si>
  <si>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</si>
  <si>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</si>
  <si>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</si>
  <si>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</si>
  <si>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</si>
  <si>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</si>
  <si>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</si>
  <si>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</si>
  <si>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</si>
  <si>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</si>
  <si>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</si>
  <si>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</si>
  <si>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</si>
  <si>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</si>
  <si>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</si>
  <si>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</si>
  <si>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</si>
  <si>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</si>
  <si>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</si>
  <si>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</si>
  <si>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</si>
  <si>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</si>
  <si>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</si>
  <si>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</si>
  <si>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</si>
  <si>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</si>
  <si>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</si>
  <si>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</si>
  <si>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</si>
  <si>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</si>
  <si>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</si>
  <si>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</si>
  <si>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</si>
  <si>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</si>
  <si>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</si>
  <si>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</si>
  <si>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</si>
  <si>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</si>
  <si>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</si>
  <si>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</si>
  <si>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</si>
  <si>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</si>
  <si>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</si>
  <si>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</si>
  <si>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</si>
  <si>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</si>
  <si>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</si>
  <si>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</si>
  <si>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</si>
  <si>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</si>
  <si>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</si>
  <si>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</si>
  <si>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</si>
  <si>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</si>
  <si>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</si>
  <si>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</si>
  <si>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</si>
  <si>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</si>
  <si>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</si>
  <si>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</si>
  <si>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</si>
  <si>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</si>
  <si>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</si>
  <si>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</si>
  <si>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</si>
  <si>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</si>
  <si>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</si>
  <si>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</si>
  <si>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</si>
  <si>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</si>
  <si>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</si>
  <si>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</si>
  <si>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</si>
  <si>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</si>
  <si>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</si>
  <si>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</si>
  <si>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</si>
  <si>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</si>
  <si>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</si>
  <si>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</si>
  <si>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</si>
  <si>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</si>
  <si>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</si>
  <si>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</si>
  <si>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</si>
  <si>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</si>
  <si>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</si>
  <si>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</si>
  <si>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</si>
  <si>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</si>
  <si>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</si>
  <si>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</si>
  <si>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</si>
  <si>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</si>
  <si>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</si>
  <si>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</si>
  <si>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</si>
  <si>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</si>
  <si>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</si>
  <si>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</si>
  <si>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</si>
  <si>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</si>
  <si>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</si>
  <si>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</si>
  <si>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</si>
  <si>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</si>
  <si>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</si>
  <si>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</si>
  <si>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</si>
  <si>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</si>
  <si>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</si>
  <si>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</si>
  <si>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</si>
  <si>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</si>
  <si>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</si>
  <si>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</si>
  <si>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</si>
  <si>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</si>
  <si>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</si>
  <si>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</si>
  <si>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</si>
  <si>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</si>
  <si>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</si>
  <si>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</si>
  <si>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</si>
  <si>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</si>
  <si>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</si>
  <si>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</si>
  <si>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</si>
  <si>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</si>
  <si>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</si>
  <si>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</si>
  <si>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</si>
  <si>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</si>
  <si>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</si>
  <si>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</si>
  <si>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</si>
  <si>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</si>
  <si>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</si>
  <si>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</si>
  <si>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</si>
  <si>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</si>
  <si>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</si>
  <si>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</si>
  <si>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</si>
  <si>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</si>
  <si>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</si>
  <si>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</si>
  <si>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</si>
  <si>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</si>
  <si>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</si>
  <si>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</si>
  <si>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</si>
  <si>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</si>
  <si>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</si>
  <si>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</si>
  <si>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</si>
  <si>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</si>
  <si>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</si>
  <si>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</si>
  <si>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</si>
  <si>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</si>
  <si>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</si>
  <si>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</si>
  <si>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</si>
  <si>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</si>
  <si>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</si>
  <si>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</si>
  <si>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</si>
  <si>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</si>
  <si>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</si>
  <si>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</si>
  <si>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</si>
  <si>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</si>
  <si>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</si>
  <si>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</si>
  <si>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</si>
  <si>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</si>
  <si>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</si>
  <si>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</si>
  <si>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</si>
  <si>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</si>
  <si>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</si>
  <si>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</si>
  <si>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</si>
  <si>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</si>
  <si>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</si>
  <si>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</si>
  <si>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</si>
  <si>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</si>
  <si>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</si>
  <si>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</si>
  <si>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</si>
  <si>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</si>
  <si>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</si>
  <si>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</si>
  <si>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</si>
  <si>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</si>
  <si>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</si>
  <si>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</si>
  <si>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</si>
  <si>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</si>
  <si>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</si>
  <si>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</si>
  <si>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</si>
  <si>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</si>
  <si>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</si>
  <si>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</si>
  <si>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</si>
  <si>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</si>
  <si>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</si>
  <si>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</si>
  <si>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</si>
  <si>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</si>
  <si>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</si>
  <si>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</si>
  <si>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</si>
  <si>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</si>
  <si>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</si>
  <si>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</si>
  <si>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</si>
  <si>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</si>
  <si>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</si>
  <si>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</si>
  <si>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</si>
  <si>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</si>
  <si>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</si>
  <si>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</si>
  <si>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</si>
  <si>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</si>
  <si>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</si>
  <si>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</si>
  <si>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</si>
  <si>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</si>
  <si>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</si>
  <si>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</si>
  <si>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</si>
  <si>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</si>
  <si>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</si>
  <si>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</si>
  <si>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</si>
  <si>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</si>
  <si>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</si>
  <si>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</si>
  <si>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</si>
  <si>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</si>
  <si>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</si>
  <si>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</si>
  <si>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</si>
  <si>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</si>
  <si>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</si>
  <si>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</si>
  <si>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</si>
  <si>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</si>
  <si>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</si>
  <si>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</si>
  <si>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</si>
  <si>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</si>
  <si>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</si>
  <si>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</si>
  <si>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</si>
  <si>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</si>
  <si>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</si>
  <si>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</si>
  <si>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</si>
  <si>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</si>
  <si>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</si>
  <si>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</si>
  <si>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</si>
  <si>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</si>
  <si>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</si>
  <si>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</si>
  <si>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</si>
  <si>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</si>
  <si>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</si>
  <si>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</si>
  <si>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</si>
  <si>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</si>
  <si>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</si>
  <si>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</si>
  <si>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</si>
  <si>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</si>
  <si>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</si>
  <si>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</si>
  <si>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</si>
  <si>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</si>
  <si>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</si>
  <si>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</si>
  <si>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</si>
  <si>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</si>
  <si>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</si>
  <si>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</si>
  <si>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</si>
  <si>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</si>
  <si>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</si>
  <si>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</si>
  <si>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</si>
  <si>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</si>
  <si>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</si>
  <si>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</si>
  <si>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</si>
  <si>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</si>
  <si>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</si>
  <si>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</si>
  <si>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</si>
  <si>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</si>
  <si>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</si>
  <si>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</si>
  <si>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</si>
  <si>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</si>
  <si>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</si>
  <si>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</si>
  <si>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</si>
  <si>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</si>
  <si>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</si>
  <si>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</si>
  <si>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</si>
  <si>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</si>
  <si>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</si>
  <si>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</si>
  <si>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</si>
  <si>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</si>
  <si>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</si>
  <si>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</si>
  <si>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</si>
  <si>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</si>
  <si>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</si>
  <si>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</si>
  <si>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</si>
  <si>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</si>
  <si>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</si>
  <si>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</si>
  <si>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</si>
  <si>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</si>
  <si>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</si>
  <si>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</si>
  <si>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</si>
  <si>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</si>
  <si>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</si>
  <si>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</si>
  <si>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</si>
  <si>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</si>
  <si>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</si>
  <si>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</si>
  <si>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</si>
  <si>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</si>
  <si>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</si>
  <si>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</si>
  <si>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</si>
  <si>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</si>
  <si>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</si>
  <si>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</si>
  <si>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</si>
  <si>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</si>
  <si>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</si>
  <si>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</si>
  <si>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</si>
  <si>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</si>
  <si>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</si>
  <si>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</si>
  <si>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</si>
  <si>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</si>
  <si>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</si>
  <si>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</si>
  <si>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</si>
  <si>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</si>
  <si>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</si>
  <si>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</si>
  <si>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</si>
  <si>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</si>
  <si>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</si>
  <si>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</si>
  <si>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</si>
  <si>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</si>
  <si>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</si>
  <si>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</si>
  <si>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</si>
  <si>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</si>
  <si>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</si>
  <si>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</si>
  <si>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</si>
  <si>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</si>
  <si>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</si>
  <si>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</si>
  <si>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</si>
  <si>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</si>
  <si>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</si>
  <si>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</si>
  <si>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</si>
  <si>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</si>
  <si>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</si>
  <si>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</si>
  <si>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</si>
  <si>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</si>
  <si>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</si>
  <si>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</si>
  <si>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</si>
  <si>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</si>
  <si>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</si>
  <si>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</si>
  <si>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</si>
  <si>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</si>
  <si>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</si>
  <si>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</si>
  <si>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</si>
  <si>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</si>
  <si>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</si>
  <si>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</si>
  <si>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</si>
  <si>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</si>
  <si>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</si>
  <si>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</si>
  <si>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</si>
  <si>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</si>
  <si>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</si>
  <si>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</si>
  <si>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</si>
  <si>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</si>
  <si>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</si>
  <si>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</si>
  <si>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</si>
  <si>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</si>
  <si>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</si>
  <si>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</si>
  <si>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</si>
  <si>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</si>
  <si>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</si>
  <si>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</si>
  <si>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</si>
  <si>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</si>
  <si>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</si>
  <si>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</si>
  <si>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</si>
  <si>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</si>
  <si>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</si>
  <si>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</si>
  <si>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</si>
  <si>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</si>
  <si>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</si>
  <si>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</si>
  <si>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</si>
  <si>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</si>
  <si>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</si>
  <si>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</si>
  <si>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</si>
  <si>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</si>
  <si>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</si>
  <si>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</si>
  <si>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</si>
  <si>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</si>
  <si>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</si>
  <si>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</si>
  <si>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</si>
  <si>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</si>
  <si>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</si>
  <si>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</si>
  <si>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</si>
  <si>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</si>
  <si>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</si>
  <si>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</si>
  <si>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</si>
  <si>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</si>
  <si>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</si>
  <si>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</si>
  <si>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</si>
  <si>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</si>
  <si>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</si>
  <si>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</si>
  <si>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</si>
  <si>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</si>
  <si>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</si>
  <si>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</si>
  <si>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</si>
  <si>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</si>
  <si>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</si>
  <si>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</si>
  <si>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</si>
  <si>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</si>
  <si>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</si>
  <si>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</si>
  <si>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</si>
  <si>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</si>
  <si>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</si>
  <si>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</si>
  <si>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</si>
  <si>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</si>
  <si>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</si>
  <si>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</si>
  <si>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</si>
  <si>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</si>
  <si>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</si>
  <si>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</si>
  <si>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</si>
  <si>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</si>
  <si>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</si>
  <si>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</si>
  <si>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</si>
  <si>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</si>
  <si>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</si>
  <si>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</si>
  <si>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</si>
  <si>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</si>
  <si>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</si>
  <si>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</si>
  <si>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</si>
  <si>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</si>
  <si>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</si>
  <si>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</si>
  <si>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</si>
  <si>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</si>
  <si>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</si>
  <si>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</si>
  <si>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</si>
  <si>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</si>
  <si>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</si>
  <si>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</si>
  <si>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</si>
  <si>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</si>
  <si>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</si>
  <si>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</si>
  <si>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</si>
  <si>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</si>
  <si>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</si>
  <si>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</si>
  <si>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</si>
  <si>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</si>
  <si>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</si>
  <si>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</si>
  <si>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</si>
  <si>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</si>
  <si>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</si>
  <si>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</si>
  <si>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</si>
  <si>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</si>
  <si>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</si>
  <si>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</si>
  <si>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</si>
  <si>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</si>
  <si>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</si>
  <si>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</si>
  <si>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</si>
  <si>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</si>
  <si>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</si>
  <si>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</si>
  <si>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</si>
  <si>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</si>
  <si>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</si>
  <si>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</si>
  <si>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</si>
  <si>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</si>
  <si>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</si>
  <si>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</si>
  <si>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</si>
  <si>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</si>
  <si>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</si>
  <si>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</si>
  <si>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</si>
  <si>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</si>
  <si>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</si>
  <si>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</si>
  <si>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</si>
  <si>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</si>
  <si>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</si>
  <si>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</si>
  <si>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</si>
  <si>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</si>
  <si>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</si>
  <si>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</si>
  <si>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</si>
  <si>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</si>
  <si>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</si>
  <si>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</si>
  <si>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</si>
  <si>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</si>
  <si>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</si>
  <si>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</si>
  <si>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</si>
  <si>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</si>
  <si>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</si>
  <si>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</si>
  <si>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</si>
  <si>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</si>
  <si>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</si>
  <si>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</si>
  <si>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</si>
  <si>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</si>
  <si>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</si>
  <si>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</si>
  <si>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</si>
  <si>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</si>
  <si>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</si>
  <si>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</si>
  <si>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</si>
  <si>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</si>
  <si>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</si>
  <si>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</si>
  <si>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</si>
  <si>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</si>
  <si>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</si>
  <si>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</si>
  <si>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</si>
  <si>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</si>
  <si>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</si>
  <si>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</si>
  <si>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</si>
  <si>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</si>
  <si>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</si>
  <si>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</si>
  <si>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</si>
  <si>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</si>
  <si>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</si>
  <si>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</si>
  <si>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</si>
  <si>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</si>
  <si>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</si>
  <si>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</si>
  <si>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</si>
  <si>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</si>
  <si>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</si>
  <si>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</si>
  <si>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</si>
  <si>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</si>
  <si>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</si>
  <si>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</si>
  <si>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</si>
  <si>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</si>
  <si>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</si>
  <si>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</si>
  <si>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</si>
  <si>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</si>
  <si>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</si>
  <si>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</si>
  <si>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</si>
  <si>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</si>
  <si>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</si>
  <si>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</si>
  <si>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</si>
  <si>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</si>
  <si>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</si>
  <si>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</si>
  <si>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</si>
  <si>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</si>
  <si>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</si>
  <si>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</si>
  <si>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</si>
  <si>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</si>
  <si>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</si>
  <si>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</si>
  <si>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</si>
  <si>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</si>
  <si>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</si>
  <si>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</si>
  <si>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</si>
  <si>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</si>
  <si>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</si>
  <si>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</si>
  <si>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</si>
  <si>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</si>
  <si>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</si>
  <si>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</si>
  <si>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</si>
  <si>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</si>
  <si>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</si>
  <si>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</si>
  <si>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</si>
  <si>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</si>
  <si>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</si>
  <si>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</si>
  <si>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</si>
  <si>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</si>
  <si>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</si>
  <si>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</si>
  <si>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</si>
  <si>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</si>
  <si>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</si>
  <si>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</si>
  <si>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</si>
  <si>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</si>
  <si>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</si>
  <si>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</si>
  <si>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</si>
  <si>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</si>
  <si>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</si>
  <si>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</si>
  <si>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</si>
  <si>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</si>
  <si>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</si>
  <si>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</si>
  <si>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</si>
  <si>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</si>
  <si>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</si>
  <si>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</si>
  <si>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</si>
  <si>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</si>
  <si>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</si>
  <si>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</si>
  <si>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</si>
  <si>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</si>
  <si>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</si>
  <si>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</si>
  <si>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</si>
  <si>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</si>
  <si>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</si>
  <si>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</si>
  <si>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</si>
  <si>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</si>
  <si>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</si>
  <si>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</si>
  <si>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</si>
  <si>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</si>
  <si>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</si>
  <si>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</si>
  <si>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</si>
  <si>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</si>
  <si>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</si>
  <si>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</si>
  <si>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</si>
  <si>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</si>
  <si>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</si>
  <si>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</si>
  <si>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</si>
  <si>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</si>
  <si>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</si>
  <si>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</si>
  <si>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</si>
  <si>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</si>
  <si>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</si>
  <si>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</si>
  <si>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</si>
  <si>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</si>
  <si>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</si>
  <si>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</si>
  <si>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</si>
  <si>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</si>
  <si>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</si>
  <si>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</si>
  <si>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</si>
  <si>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</si>
  <si>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</si>
  <si>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</si>
  <si>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</si>
  <si>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</si>
  <si>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</si>
  <si>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</si>
  <si>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</si>
  <si>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</si>
  <si>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</si>
  <si>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</si>
  <si>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</si>
  <si>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</si>
  <si>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</si>
  <si>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</si>
  <si>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</si>
  <si>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</si>
  <si>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</si>
  <si>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</si>
  <si>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</si>
  <si>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</si>
  <si>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</si>
  <si>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</si>
  <si>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</si>
  <si>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</si>
  <si>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</si>
  <si>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</si>
  <si>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</si>
  <si>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</si>
  <si>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</si>
  <si>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</si>
  <si>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</si>
  <si>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</si>
  <si>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</si>
  <si>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</si>
  <si>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</si>
  <si>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</si>
  <si>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</si>
  <si>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</si>
  <si>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</si>
  <si>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</si>
  <si>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</si>
  <si>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</si>
  <si>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</si>
  <si>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</si>
  <si>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</si>
  <si>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</si>
  <si>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</si>
  <si>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</si>
  <si>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</si>
  <si>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</si>
  <si>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</si>
  <si>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</si>
  <si>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</si>
  <si>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</si>
  <si>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</si>
  <si>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</si>
  <si>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</si>
  <si>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</si>
  <si>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</si>
  <si>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</si>
  <si>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</si>
  <si>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</si>
  <si>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</si>
  <si>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</si>
  <si>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</si>
  <si>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</si>
  <si>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</si>
  <si>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</si>
  <si>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</si>
  <si>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</si>
  <si>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</si>
  <si>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</si>
  <si>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</si>
  <si>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</si>
  <si>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</si>
  <si>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</si>
  <si>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</si>
  <si>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</si>
  <si>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</si>
  <si>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</si>
  <si>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</si>
  <si>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</si>
  <si>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</si>
  <si>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</si>
  <si>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</si>
  <si>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</si>
  <si>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</si>
  <si>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</si>
  <si>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</si>
  <si>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</si>
  <si>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</si>
  <si>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</si>
  <si>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</si>
  <si>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</si>
  <si>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</si>
  <si>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</si>
  <si>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</si>
  <si>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</si>
  <si>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</si>
  <si>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</si>
  <si>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</si>
  <si>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</si>
  <si>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</si>
  <si>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</si>
  <si>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</si>
  <si>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</si>
  <si>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</si>
  <si>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</si>
  <si>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</si>
  <si>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</si>
  <si>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</si>
  <si>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</si>
  <si>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</si>
  <si>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</si>
  <si>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</si>
  <si>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</si>
  <si>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</si>
  <si>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</si>
  <si>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</si>
  <si>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</si>
  <si>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</si>
  <si>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</si>
  <si>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</si>
  <si>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</si>
  <si>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</si>
  <si>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</si>
  <si>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</si>
  <si>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</si>
  <si>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</si>
  <si>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</si>
  <si>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</si>
  <si>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</si>
  <si>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</si>
  <si>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</si>
  <si>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</si>
  <si>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</si>
  <si>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</si>
  <si>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</si>
  <si>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</si>
  <si>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</si>
  <si>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</si>
  <si>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</si>
  <si>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</si>
  <si>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</si>
  <si>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</si>
  <si>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</si>
  <si>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</si>
  <si>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</si>
  <si>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</si>
  <si>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</si>
  <si>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</si>
  <si>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</si>
  <si>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</si>
  <si>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</si>
  <si>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</si>
  <si>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</si>
  <si>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</si>
  <si>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</si>
  <si>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</si>
  <si>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</si>
  <si>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</si>
  <si>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</si>
  <si>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</si>
  <si>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</si>
  <si>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</si>
  <si>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</si>
  <si>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</si>
  <si>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</si>
  <si>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</si>
  <si>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</si>
  <si>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</si>
  <si>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</si>
  <si>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</si>
  <si>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</si>
  <si>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</si>
  <si>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</si>
  <si>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</si>
  <si>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</si>
  <si>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</si>
  <si>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</si>
  <si>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</si>
  <si>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</si>
  <si>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</si>
  <si>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</si>
  <si>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</si>
  <si>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</si>
  <si>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</si>
  <si>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</si>
  <si>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</si>
  <si>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</si>
  <si>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</si>
  <si>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</si>
  <si>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</si>
  <si>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</si>
  <si>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</si>
  <si>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</si>
  <si>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</si>
  <si>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</si>
  <si>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</si>
  <si>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</si>
  <si>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</si>
  <si>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</si>
  <si>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</si>
  <si>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</si>
  <si>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</si>
  <si>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</si>
  <si>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</si>
  <si>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</si>
  <si>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</si>
  <si>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</si>
  <si>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</si>
  <si>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</si>
  <si>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</si>
  <si>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</si>
  <si>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</si>
  <si>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</si>
  <si>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</si>
  <si>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</si>
  <si>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</si>
  <si>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</si>
  <si>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</si>
  <si>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</si>
  <si>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</si>
  <si>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</si>
  <si>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</si>
  <si>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</si>
  <si>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</si>
  <si>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</si>
  <si>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</si>
  <si>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</si>
  <si>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</si>
  <si>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</si>
  <si>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</si>
  <si>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</si>
  <si>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</si>
  <si>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</si>
  <si>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</si>
  <si>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</si>
  <si>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</si>
  <si>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</si>
  <si>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</si>
  <si>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</si>
  <si>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</si>
  <si>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</si>
  <si>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</si>
  <si>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</si>
  <si>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</si>
  <si>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</si>
  <si>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</si>
  <si>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</si>
  <si>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</si>
  <si>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</si>
  <si>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</si>
  <si>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</si>
  <si>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</si>
  <si>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</si>
  <si>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</si>
  <si>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</si>
  <si>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</si>
  <si>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</si>
  <si>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</si>
  <si>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</si>
  <si>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</si>
  <si>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</si>
  <si>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</si>
  <si>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</si>
  <si>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</si>
  <si>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</si>
  <si>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</si>
  <si>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</si>
  <si>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</si>
  <si>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</si>
  <si>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</si>
  <si>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</si>
  <si>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</si>
  <si>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</si>
  <si>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</si>
  <si>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</si>
  <si>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</si>
  <si>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</si>
  <si>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</si>
  <si>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</si>
  <si>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</si>
  <si>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</si>
  <si>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</si>
  <si>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</si>
  <si>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</si>
  <si>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</si>
  <si>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</si>
  <si>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</si>
  <si>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</si>
  <si>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</si>
  <si>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</si>
  <si>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</si>
  <si>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</si>
  <si>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</si>
  <si>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</si>
  <si>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</si>
  <si>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</si>
  <si>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</si>
  <si>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</si>
  <si>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</si>
  <si>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</si>
  <si>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</si>
  <si>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</si>
  <si>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</si>
  <si>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</si>
  <si>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</si>
  <si>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</si>
  <si>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</si>
  <si>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</si>
  <si>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</si>
  <si>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</si>
  <si>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</si>
  <si>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</si>
  <si>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</si>
  <si>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</si>
  <si>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</si>
  <si>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</si>
  <si>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</si>
  <si>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</si>
  <si>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</si>
  <si>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</si>
  <si>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</si>
  <si>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</si>
  <si>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</si>
  <si>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</si>
  <si>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</si>
  <si>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</si>
  <si>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</si>
  <si>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</si>
  <si>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</si>
  <si>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</si>
  <si>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</si>
  <si>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</si>
  <si>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</si>
  <si>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</si>
  <si>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</si>
  <si>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</si>
  <si>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</si>
  <si>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</si>
  <si>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</si>
  <si>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</si>
  <si>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</si>
  <si>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</si>
  <si>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</si>
  <si>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</si>
  <si>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</si>
  <si>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</si>
  <si>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</si>
  <si>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</si>
  <si>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</si>
  <si>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</si>
  <si>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</si>
  <si>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</si>
  <si>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</si>
  <si>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</si>
  <si>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</si>
  <si>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</si>
  <si>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</si>
  <si>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</si>
  <si>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</si>
  <si>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</si>
  <si>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</si>
  <si>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</si>
  <si>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</si>
  <si>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</si>
  <si>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</si>
  <si>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</si>
  <si>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</si>
  <si>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</si>
  <si>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</si>
  <si>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</si>
  <si>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</si>
  <si>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</si>
  <si>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</si>
  <si>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</si>
  <si>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</si>
  <si>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</si>
  <si>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</si>
  <si>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</si>
  <si>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</si>
  <si>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</si>
  <si>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</si>
  <si>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</si>
  <si>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</si>
  <si>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</si>
  <si>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</si>
  <si>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</si>
  <si>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</si>
  <si>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</si>
  <si>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</si>
  <si>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</si>
  <si>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</si>
  <si>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</si>
  <si>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</si>
  <si>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</si>
  <si>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</si>
  <si>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</si>
  <si>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</si>
  <si>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</si>
  <si>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</si>
  <si>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</si>
  <si>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</si>
  <si>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</si>
  <si>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</si>
  <si>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</si>
  <si>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</si>
  <si>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</si>
  <si>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</si>
  <si>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</si>
  <si>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</si>
  <si>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</si>
  <si>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</si>
  <si>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</si>
  <si>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</si>
  <si>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</si>
  <si>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</si>
  <si>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</si>
  <si>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</si>
  <si>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</si>
  <si>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</si>
  <si>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</si>
  <si>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</si>
  <si>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</si>
  <si>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</si>
  <si>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</si>
  <si>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</si>
  <si>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</si>
  <si>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</si>
  <si>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</si>
  <si>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</si>
  <si>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</si>
  <si>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</si>
  <si>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</si>
  <si>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</si>
  <si>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</si>
  <si>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</si>
  <si>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</si>
  <si>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</si>
  <si>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</si>
  <si>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</si>
  <si>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</si>
  <si>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</si>
  <si>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</si>
  <si>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</si>
  <si>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</si>
  <si>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</si>
  <si>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</si>
  <si>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</si>
  <si>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</si>
  <si>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</si>
  <si>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</si>
  <si>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</si>
  <si>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</si>
  <si>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</si>
  <si>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</si>
  <si>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</si>
  <si>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</si>
  <si>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</si>
  <si>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</si>
  <si>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</si>
  <si>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</si>
  <si>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</si>
  <si>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</si>
  <si>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</si>
  <si>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</si>
  <si>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</si>
  <si>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</si>
  <si>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</si>
  <si>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</si>
  <si>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</si>
  <si>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</si>
  <si>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</si>
  <si>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</si>
  <si>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</si>
  <si>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</si>
  <si>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</si>
  <si>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</si>
  <si>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</si>
  <si>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</si>
  <si>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</si>
  <si>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</si>
  <si>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</si>
  <si>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</si>
  <si>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</si>
  <si>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</si>
  <si>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</si>
  <si>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</si>
  <si>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</si>
  <si>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</si>
  <si>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</si>
  <si>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</si>
  <si>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</si>
  <si>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</si>
  <si>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</si>
  <si>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</si>
  <si>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</si>
  <si>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</si>
  <si>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</si>
  <si>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</si>
  <si>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</si>
  <si>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</si>
  <si>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</si>
  <si>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</si>
  <si>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</si>
  <si>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</si>
  <si>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</si>
  <si>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</si>
  <si>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</si>
  <si>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</si>
  <si>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</si>
  <si>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</si>
  <si>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</si>
  <si>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</si>
  <si>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</si>
  <si>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</si>
  <si>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</si>
  <si>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</si>
  <si>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</si>
  <si>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</si>
  <si>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</si>
  <si>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</si>
  <si>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</si>
  <si>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</si>
  <si>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</si>
  <si>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</si>
  <si>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</si>
  <si>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</si>
  <si>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</si>
  <si>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</si>
  <si>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</si>
  <si>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</si>
  <si>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</si>
  <si>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</si>
  <si>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</si>
  <si>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</si>
  <si>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</si>
  <si>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</si>
  <si>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</si>
  <si>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</si>
  <si>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</si>
  <si>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</si>
  <si>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</si>
  <si>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</si>
  <si>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</si>
  <si>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</si>
  <si>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</si>
  <si>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</si>
  <si>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</si>
  <si>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</si>
  <si>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</si>
  <si>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</si>
  <si>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</si>
  <si>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</si>
  <si>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</si>
  <si>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</si>
  <si>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</si>
  <si>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</si>
  <si>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</si>
  <si>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</si>
  <si>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</si>
  <si>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</si>
  <si>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</si>
  <si>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</si>
  <si>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</si>
  <si>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</si>
  <si>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</si>
  <si>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</si>
  <si>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</si>
  <si>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</si>
  <si>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</si>
  <si>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</si>
  <si>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</si>
  <si>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</si>
  <si>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</si>
  <si>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</si>
  <si>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</si>
  <si>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</si>
  <si>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</si>
  <si>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</si>
  <si>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</si>
  <si>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</si>
  <si>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</si>
  <si>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</si>
  <si>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</si>
  <si>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</si>
  <si>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</si>
  <si>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</si>
  <si>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</si>
  <si>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</si>
  <si>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</si>
  <si>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</si>
  <si>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</si>
  <si>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</si>
  <si>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</si>
  <si>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</si>
  <si>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</si>
  <si>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</si>
  <si>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</si>
  <si>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</si>
  <si>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</si>
  <si>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</si>
  <si>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</si>
  <si>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</si>
  <si>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</si>
  <si>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</si>
  <si>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</si>
  <si>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</si>
  <si>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</si>
  <si>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</si>
  <si>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</si>
  <si>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</si>
  <si>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</si>
  <si>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</si>
  <si>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</si>
  <si>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</si>
  <si>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</si>
  <si>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</si>
  <si>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</si>
  <si>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</si>
  <si>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</si>
  <si>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</si>
  <si>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</si>
  <si>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</si>
  <si>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</si>
  <si>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</si>
  <si>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</si>
  <si>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</si>
  <si>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</si>
  <si>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</si>
  <si>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</si>
  <si>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</si>
  <si>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</si>
  <si>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</si>
  <si>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</si>
  <si>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</si>
  <si>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</si>
  <si>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</si>
  <si>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</si>
  <si>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</si>
  <si>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</si>
  <si>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</si>
  <si>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</si>
  <si>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</si>
  <si>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</si>
  <si>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</si>
  <si>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</si>
  <si>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</si>
  <si>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</si>
  <si>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</si>
  <si>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</si>
  <si>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</si>
  <si>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</si>
  <si>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</si>
  <si>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</si>
  <si>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</si>
  <si>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</si>
  <si>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</si>
  <si>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</si>
  <si>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</si>
  <si>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</si>
  <si>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</si>
  <si>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</si>
  <si>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</si>
  <si>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</si>
  <si>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</si>
  <si>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</si>
  <si>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</si>
  <si>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</si>
  <si>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</si>
  <si>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</si>
  <si>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</si>
  <si>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</si>
  <si>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</si>
  <si>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</si>
  <si>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</si>
  <si>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</si>
  <si>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</si>
  <si>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</si>
  <si>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</si>
  <si>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</si>
  <si>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</si>
  <si>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</si>
  <si>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</si>
  <si>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</si>
  <si>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</si>
  <si>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</si>
  <si>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</si>
  <si>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</si>
  <si>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</si>
  <si>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</si>
  <si>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</si>
  <si>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</si>
  <si>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</si>
  <si>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</si>
  <si>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</si>
  <si>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</si>
  <si>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</si>
  <si>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</si>
  <si>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</si>
  <si>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</si>
  <si>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</si>
  <si>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</si>
  <si>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</si>
  <si>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</si>
  <si>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</si>
  <si>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</si>
  <si>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</si>
  <si>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</si>
  <si>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</si>
  <si>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</si>
  <si>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</si>
  <si>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</si>
  <si>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</si>
  <si>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</si>
  <si>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</si>
  <si>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</si>
  <si>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</si>
  <si>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</si>
  <si>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</si>
  <si>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</si>
  <si>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</si>
  <si>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</si>
  <si>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</si>
  <si>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</si>
  <si>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</si>
  <si>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</si>
  <si>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</si>
  <si>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</si>
  <si>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</si>
  <si>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</si>
  <si>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</si>
  <si>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</si>
  <si>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</si>
  <si>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</si>
  <si>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</si>
  <si>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</si>
  <si>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</si>
  <si>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</si>
  <si>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</si>
  <si>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</si>
  <si>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</si>
  <si>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</si>
  <si>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</si>
  <si>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</si>
  <si>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</si>
  <si>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</si>
  <si>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</si>
  <si>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</si>
  <si>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</si>
  <si>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</si>
  <si>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</si>
  <si>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</si>
  <si>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</si>
  <si>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</si>
  <si>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</si>
  <si>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</si>
  <si>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</si>
  <si>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</si>
  <si>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</si>
  <si>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</si>
  <si>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</si>
  <si>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</si>
  <si>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</si>
  <si>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</si>
  <si>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</si>
  <si>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</si>
  <si>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</si>
  <si>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</si>
  <si>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</si>
  <si>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</si>
  <si>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</si>
  <si>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</si>
  <si>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</si>
  <si>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</si>
  <si>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</si>
  <si>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</si>
  <si>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</si>
  <si>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</si>
  <si>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</si>
  <si>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</si>
  <si>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</si>
  <si>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</si>
  <si>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</si>
  <si>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</si>
  <si>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</si>
  <si>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</si>
  <si>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</si>
  <si>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</si>
  <si>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</si>
  <si>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</si>
  <si>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</si>
  <si>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</si>
  <si>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</si>
  <si>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</si>
  <si>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</si>
  <si>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</si>
  <si>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</si>
  <si>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</si>
  <si>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</si>
  <si>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</si>
  <si>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</si>
  <si>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</si>
  <si>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</si>
  <si>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</si>
  <si>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</si>
  <si>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</si>
  <si>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</si>
  <si>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</si>
  <si>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</si>
  <si>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</si>
  <si>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</si>
  <si>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</si>
  <si>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</si>
  <si>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</si>
  <si>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</si>
  <si>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</si>
  <si>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</si>
  <si>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</si>
  <si>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</si>
  <si>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</si>
  <si>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</si>
  <si>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</si>
  <si>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</si>
  <si>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</si>
  <si>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</si>
  <si>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</si>
  <si>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</si>
  <si>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</si>
  <si>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</si>
  <si>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</si>
  <si>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</si>
  <si>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</si>
  <si>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</si>
  <si>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</si>
  <si>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</si>
  <si>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</si>
  <si>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</si>
  <si>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</si>
  <si>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</si>
  <si>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</si>
  <si>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</si>
  <si>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</si>
  <si>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</si>
  <si>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</si>
  <si>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</si>
  <si>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</si>
  <si>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</si>
  <si>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</si>
  <si>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</si>
  <si>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</si>
  <si>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</si>
  <si>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</si>
  <si>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</si>
  <si>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</si>
  <si>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</si>
  <si>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</si>
  <si>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</si>
  <si>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</si>
  <si>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</si>
  <si>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</si>
  <si>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</si>
  <si>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</si>
  <si>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</si>
  <si>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</si>
  <si>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</si>
  <si>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</si>
  <si>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</si>
  <si>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</si>
  <si>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</si>
  <si>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</si>
  <si>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</si>
  <si>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</si>
  <si>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</si>
  <si>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</si>
  <si>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</si>
  <si>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</si>
  <si>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</si>
  <si>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</si>
  <si>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</si>
  <si>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</si>
  <si>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</si>
  <si>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</si>
  <si>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</si>
  <si>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</si>
  <si>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</si>
  <si>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</si>
  <si>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</si>
  <si>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</si>
  <si>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</si>
  <si>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</si>
  <si>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</si>
  <si>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</si>
  <si>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</si>
  <si>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</si>
  <si>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</si>
  <si>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</si>
  <si>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</si>
  <si>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</si>
  <si>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</si>
  <si>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</si>
  <si>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</si>
  <si>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</si>
  <si>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</si>
  <si>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</si>
  <si>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</si>
  <si>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</si>
  <si>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</si>
  <si>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</si>
  <si>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</si>
  <si>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</si>
  <si>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</si>
  <si>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</si>
  <si>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</si>
  <si>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</si>
  <si>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</si>
  <si>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</si>
  <si>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</si>
  <si>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</si>
  <si>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</si>
  <si>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</si>
  <si>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</si>
  <si>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</si>
  <si>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</si>
  <si>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</si>
  <si>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</si>
  <si>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</si>
  <si>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</si>
  <si>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</si>
  <si>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</si>
  <si>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</si>
  <si>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</si>
  <si>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</si>
  <si>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</si>
  <si>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</si>
  <si>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</si>
  <si>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</si>
  <si>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</si>
  <si>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</si>
  <si>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</si>
  <si>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</si>
  <si>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</si>
  <si>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</si>
  <si>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</si>
  <si>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</si>
  <si>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</si>
  <si>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</si>
  <si>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</si>
  <si>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</si>
  <si>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</si>
  <si>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</si>
  <si>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</si>
  <si>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</si>
  <si>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</si>
  <si>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</si>
  <si>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</si>
  <si>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</si>
  <si>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</si>
  <si>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</si>
  <si>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</si>
  <si>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</si>
  <si>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</si>
  <si>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</si>
  <si>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</si>
  <si>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</si>
  <si>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</si>
  <si>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</si>
  <si>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</si>
  <si>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</si>
  <si>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</si>
  <si>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</si>
  <si>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</si>
  <si>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</si>
  <si>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</si>
  <si>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</si>
  <si>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</si>
  <si>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</si>
  <si>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</si>
  <si>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</si>
  <si>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</si>
  <si>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</si>
  <si>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</si>
  <si>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</si>
  <si>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</si>
  <si>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</si>
  <si>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</si>
  <si>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</si>
  <si>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</si>
  <si>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</si>
  <si>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</si>
  <si>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</si>
  <si>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</si>
  <si>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</si>
  <si>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</si>
  <si>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</si>
  <si>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</si>
  <si>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</si>
  <si>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</si>
  <si>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</si>
  <si>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</si>
  <si>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</si>
  <si>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</si>
  <si>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</si>
  <si>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</si>
  <si>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</si>
  <si>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</si>
  <si>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</si>
  <si>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</si>
  <si>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</si>
  <si>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</si>
  <si>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</si>
  <si>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</si>
  <si>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</si>
  <si>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</si>
  <si>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</si>
  <si>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</si>
  <si>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</si>
  <si>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</si>
  <si>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</si>
  <si>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</si>
  <si>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</si>
  <si>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</si>
  <si>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</si>
  <si>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</si>
  <si>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</si>
  <si>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</si>
  <si>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</si>
  <si>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</si>
  <si>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</si>
  <si>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</si>
  <si>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</si>
  <si>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</si>
  <si>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</si>
  <si>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</si>
  <si>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</si>
  <si>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</si>
  <si>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</si>
  <si>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</si>
  <si>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</si>
  <si>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</si>
  <si>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</si>
  <si>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</si>
  <si>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</si>
  <si>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</si>
  <si>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</si>
  <si>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</si>
  <si>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</si>
  <si>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</si>
  <si>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</si>
  <si>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</si>
  <si>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</si>
  <si>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</si>
  <si>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</si>
  <si>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</si>
  <si>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</si>
  <si>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</si>
  <si>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</si>
  <si>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</si>
  <si>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</si>
  <si>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</si>
  <si>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</si>
  <si>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</si>
  <si>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</si>
  <si>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</si>
  <si>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</si>
  <si>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</si>
  <si>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</si>
  <si>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</si>
  <si>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</si>
  <si>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</si>
  <si>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</si>
  <si>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</si>
  <si>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</si>
  <si>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</si>
  <si>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</si>
  <si>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</si>
  <si>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</si>
  <si>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</si>
  <si>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</si>
  <si>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</si>
  <si>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</si>
  <si>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</si>
  <si>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</si>
  <si>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</si>
  <si>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</si>
  <si>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</si>
  <si>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</si>
  <si>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</si>
  <si>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</si>
  <si>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</si>
  <si>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</si>
  <si>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</si>
  <si>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</si>
  <si>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</si>
  <si>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</si>
  <si>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</si>
  <si>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</si>
  <si>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</si>
  <si>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</si>
  <si>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</si>
  <si>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</si>
  <si>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</si>
  <si>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</si>
  <si>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</si>
  <si>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</si>
  <si>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</si>
  <si>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</si>
  <si>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</si>
  <si>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</si>
  <si>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</si>
  <si>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</si>
  <si>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</si>
  <si>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</si>
  <si>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</si>
  <si>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</si>
  <si>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</si>
  <si>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</si>
  <si>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</si>
  <si>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</si>
  <si>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</si>
  <si>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</si>
  <si>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</si>
  <si>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</si>
  <si>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</si>
  <si>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</si>
  <si>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</si>
  <si>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</si>
  <si>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</si>
  <si>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</si>
  <si>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</si>
  <si>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</si>
  <si>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</si>
  <si>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</si>
  <si>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</si>
  <si>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</si>
  <si>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</si>
  <si>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</si>
  <si>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</si>
  <si>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</si>
  <si>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</si>
  <si>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</si>
  <si>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</si>
  <si>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</si>
  <si>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</si>
  <si>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</si>
  <si>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</si>
  <si>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</si>
  <si>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</si>
  <si>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</si>
  <si>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</si>
  <si>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</si>
  <si>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</si>
  <si>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</si>
  <si>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</si>
  <si>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</si>
  <si>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</si>
  <si>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</si>
  <si>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</si>
  <si>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</si>
  <si>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</si>
  <si>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</si>
  <si>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</si>
  <si>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</si>
  <si>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</si>
  <si>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</si>
  <si>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</si>
  <si>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</si>
  <si>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</si>
  <si>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</si>
  <si>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</si>
  <si>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</si>
  <si>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</si>
  <si>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</si>
  <si>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</si>
  <si>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</si>
  <si>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</si>
  <si>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</si>
  <si>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</si>
  <si>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</si>
  <si>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</si>
  <si>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</si>
  <si>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</si>
  <si>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</si>
  <si>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</si>
  <si>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</si>
  <si>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</si>
  <si>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</si>
  <si>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</si>
  <si>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</si>
  <si>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</si>
  <si>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</si>
  <si>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</si>
  <si>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</si>
  <si>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</si>
  <si>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</si>
  <si>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</si>
  <si>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</si>
  <si>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</si>
  <si>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</si>
  <si>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</si>
  <si>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</si>
  <si>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</si>
  <si>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</si>
  <si>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</si>
  <si>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</si>
  <si>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</si>
  <si>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</si>
  <si>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</si>
  <si>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</si>
  <si>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</si>
  <si>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</si>
  <si>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</si>
  <si>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</si>
  <si>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</si>
  <si>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</si>
  <si>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</si>
  <si>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</si>
  <si>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</si>
  <si>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</si>
  <si>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</si>
  <si>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</si>
  <si>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</si>
  <si>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</si>
  <si>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</si>
  <si>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</si>
  <si>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</si>
  <si>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</si>
  <si>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</si>
  <si>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</si>
  <si>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</si>
  <si>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</si>
  <si>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</si>
  <si>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</si>
  <si>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</si>
  <si>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</si>
  <si>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</si>
  <si>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</si>
  <si>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</si>
  <si>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</si>
  <si>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</si>
  <si>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</si>
  <si>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</si>
  <si>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</si>
  <si>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</si>
  <si>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</si>
  <si>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</si>
  <si>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</si>
  <si>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</si>
  <si>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</si>
  <si>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</si>
  <si>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</si>
  <si>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</si>
  <si>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</si>
  <si>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</si>
  <si>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</si>
  <si>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</si>
  <si>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</si>
  <si>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</si>
  <si>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</si>
  <si>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</si>
  <si>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</si>
  <si>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</si>
  <si>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</si>
  <si>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</si>
  <si>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</si>
  <si>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</si>
  <si>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</si>
  <si>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</si>
  <si>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</si>
  <si>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</si>
  <si>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</si>
  <si>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</si>
  <si>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</si>
  <si>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</si>
  <si>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</si>
  <si>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</si>
  <si>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</si>
  <si>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</si>
  <si>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</si>
  <si>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</si>
  <si>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</si>
  <si>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</si>
  <si>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</si>
  <si>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</si>
  <si>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</si>
  <si>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</si>
  <si>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</si>
  <si>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</si>
  <si>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</si>
  <si>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</si>
  <si>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</si>
  <si>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</si>
  <si>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</si>
  <si>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</si>
  <si>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</si>
  <si>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</si>
  <si>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</si>
  <si>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</si>
  <si>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</si>
  <si>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</si>
  <si>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</si>
  <si>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</si>
  <si>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</si>
  <si>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</si>
  <si>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</si>
  <si>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</si>
  <si>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</si>
  <si>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</si>
  <si>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</si>
  <si>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</si>
  <si>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</si>
  <si>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</si>
  <si>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</si>
  <si>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</si>
  <si>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</si>
  <si>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</si>
  <si>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</si>
  <si>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</si>
  <si>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</si>
  <si>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</si>
  <si>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</si>
  <si>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</si>
  <si>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</si>
  <si>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</si>
  <si>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</si>
  <si>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</si>
  <si>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</si>
  <si>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</si>
  <si>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</si>
  <si>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</si>
  <si>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</si>
  <si>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</si>
  <si>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</si>
  <si>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</si>
  <si>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</si>
  <si>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</si>
  <si>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</si>
  <si>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</si>
  <si>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</si>
  <si>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</si>
  <si>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</si>
  <si>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</si>
  <si>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</si>
  <si>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</si>
  <si>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</si>
  <si>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</si>
  <si>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</si>
  <si>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</si>
  <si>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</si>
  <si>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</si>
  <si>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</si>
  <si>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</si>
  <si>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</si>
  <si>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</si>
  <si>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</si>
  <si>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</si>
  <si>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</si>
  <si>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</si>
  <si>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</si>
  <si>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</si>
  <si>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</si>
  <si>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</si>
  <si>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</si>
  <si>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</si>
  <si>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</si>
  <si>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</si>
  <si>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</si>
  <si>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</si>
  <si>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</si>
  <si>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</si>
  <si>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</si>
  <si>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</si>
  <si>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</si>
  <si>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</si>
  <si>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</si>
  <si>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</si>
  <si>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</si>
  <si>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</si>
  <si>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</si>
  <si>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</si>
  <si>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</si>
  <si>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</si>
  <si>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</si>
  <si>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</si>
  <si>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</si>
  <si>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</si>
  <si>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</si>
  <si>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</si>
  <si>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</si>
  <si>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</si>
  <si>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</si>
  <si>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</si>
  <si>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</si>
  <si>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</si>
  <si>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</si>
  <si>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</si>
  <si>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</si>
  <si>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</si>
  <si>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</si>
  <si>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</si>
  <si>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</si>
  <si>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</si>
  <si>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</si>
  <si>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</si>
  <si>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</si>
  <si>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</si>
  <si>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</si>
  <si>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</si>
  <si>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</si>
  <si>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</si>
  <si>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</si>
  <si>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</si>
  <si>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</si>
  <si>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</si>
  <si>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</si>
  <si>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</si>
  <si>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</si>
  <si>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</si>
  <si>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</si>
  <si>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</si>
  <si>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</si>
  <si>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</si>
  <si>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</si>
  <si>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</si>
  <si>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</si>
  <si>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</si>
  <si>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</si>
  <si>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</si>
  <si>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</si>
  <si>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</si>
  <si>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</si>
  <si>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</si>
  <si>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</si>
  <si>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</si>
  <si>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</si>
  <si>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</si>
  <si>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</si>
  <si>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</si>
  <si>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</si>
  <si>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</si>
  <si>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</si>
  <si>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</si>
  <si>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</si>
  <si>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</si>
  <si>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</si>
  <si>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</si>
  <si>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</si>
  <si>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</si>
  <si>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</si>
  <si>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</si>
  <si>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</si>
  <si>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</si>
  <si>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</si>
  <si>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</si>
  <si>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</si>
  <si>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</si>
  <si>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</si>
  <si>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</si>
  <si>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</si>
  <si>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</si>
  <si>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</si>
  <si>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</si>
  <si>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</si>
  <si>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</si>
  <si>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</si>
  <si>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</si>
  <si>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</si>
  <si>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</si>
  <si>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</si>
  <si>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</si>
  <si>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</si>
  <si>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</si>
  <si>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</si>
  <si>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</si>
  <si>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</si>
  <si>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</si>
  <si>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</si>
  <si>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</si>
  <si>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</si>
  <si>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</si>
  <si>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</si>
  <si>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</si>
  <si>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</si>
  <si>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</si>
  <si>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</si>
  <si>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</si>
  <si>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</si>
  <si>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</si>
  <si>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</si>
  <si>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</si>
  <si>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</si>
  <si>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</si>
  <si>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</si>
  <si>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</si>
  <si>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</si>
  <si>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</si>
  <si>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</si>
  <si>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</si>
  <si>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</si>
  <si>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</si>
  <si>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</si>
  <si>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</si>
  <si>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</si>
  <si>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</si>
  <si>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</si>
  <si>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</si>
  <si>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</si>
  <si>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</si>
  <si>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</si>
  <si>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</si>
  <si>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</si>
  <si>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</si>
  <si>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</si>
  <si>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</si>
  <si>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</si>
  <si>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</si>
  <si>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</si>
  <si>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</si>
  <si>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</si>
  <si>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</si>
  <si>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</si>
  <si>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</si>
  <si>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</si>
  <si>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</si>
  <si>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</si>
  <si>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</si>
  <si>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</si>
  <si>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</si>
  <si>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</si>
  <si>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</si>
  <si>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</si>
  <si>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</si>
  <si>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</si>
  <si>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</si>
  <si>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</si>
  <si>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</si>
  <si>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</si>
  <si>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</si>
  <si>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</si>
  <si>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</si>
  <si>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</si>
  <si>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</si>
  <si>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</si>
  <si>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</si>
  <si>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</si>
  <si>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</si>
  <si>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</si>
  <si>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</si>
  <si>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</si>
  <si>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</si>
  <si>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</si>
  <si>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</si>
  <si>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</si>
  <si>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</si>
  <si>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</si>
  <si>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</si>
  <si>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</si>
  <si>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</si>
  <si>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</si>
  <si>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</si>
  <si>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</si>
  <si>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</si>
  <si>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</si>
  <si>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</si>
  <si>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</si>
  <si>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</si>
  <si>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</si>
  <si>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</si>
  <si>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</si>
  <si>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</si>
  <si>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</si>
  <si>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</si>
  <si>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</si>
  <si>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</si>
  <si>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</si>
  <si>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</si>
  <si>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</si>
  <si>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</si>
  <si>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</si>
  <si>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</si>
  <si>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</si>
  <si>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</si>
  <si>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</si>
  <si>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</si>
  <si>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</si>
  <si>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</si>
  <si>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</si>
  <si>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</si>
  <si>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</si>
  <si>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</si>
  <si>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</si>
  <si>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</si>
  <si>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</si>
  <si>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</si>
  <si>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</si>
  <si>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</si>
  <si>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</si>
  <si>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</si>
  <si>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</si>
  <si>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</si>
  <si>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</si>
  <si>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</si>
  <si>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</si>
  <si>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</si>
  <si>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</si>
  <si>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</si>
  <si>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</si>
  <si>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</si>
  <si>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</si>
  <si>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</si>
  <si>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</si>
  <si>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</si>
  <si>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</si>
  <si>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</si>
  <si>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</si>
  <si>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</si>
  <si>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</si>
  <si>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</si>
  <si>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</si>
  <si>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</si>
  <si>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</si>
  <si>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</si>
  <si>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</si>
  <si>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</si>
  <si>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</si>
  <si>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</si>
  <si>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</si>
  <si>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</si>
  <si>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</si>
  <si>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</si>
  <si>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</si>
  <si>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</si>
  <si>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</si>
  <si>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</si>
  <si>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</si>
  <si>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</si>
  <si>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</si>
  <si>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</si>
  <si>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</si>
  <si>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</si>
  <si>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</si>
  <si>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</si>
  <si>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</si>
  <si>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</si>
  <si>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</si>
  <si>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</si>
  <si>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</si>
  <si>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</si>
  <si>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</si>
  <si>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</si>
  <si>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</si>
  <si>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</si>
  <si>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</si>
  <si>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</si>
  <si>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</si>
  <si>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</si>
  <si>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</si>
  <si>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</si>
  <si>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</si>
  <si>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</si>
  <si>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</si>
  <si>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</si>
  <si>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</si>
  <si>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</si>
  <si>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</si>
  <si>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</si>
  <si>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</si>
  <si>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</si>
  <si>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</si>
  <si>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</si>
  <si>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</si>
  <si>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</si>
  <si>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</si>
  <si>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</si>
  <si>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</si>
  <si>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</si>
  <si>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</si>
  <si>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</si>
  <si>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</si>
  <si>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</si>
  <si>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</si>
  <si>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</si>
  <si>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</si>
  <si>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</si>
  <si>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</si>
  <si>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</si>
  <si>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</si>
  <si>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</si>
  <si>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</si>
  <si>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</si>
  <si>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</si>
  <si>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</si>
  <si>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</si>
  <si>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</si>
  <si>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</si>
  <si>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</si>
  <si>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</si>
  <si>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</si>
  <si>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</si>
  <si>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</si>
  <si>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</si>
  <si>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</si>
  <si>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</si>
  <si>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</si>
  <si>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</si>
  <si>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</si>
  <si>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</si>
  <si>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</si>
  <si>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</si>
  <si>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</si>
  <si>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</si>
  <si>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</si>
  <si>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</si>
  <si>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</si>
  <si>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</si>
  <si>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</si>
  <si>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</si>
  <si>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</si>
  <si>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</si>
  <si>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</si>
  <si>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</si>
  <si>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</si>
  <si>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</si>
  <si>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</si>
  <si>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</si>
  <si>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</si>
  <si>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</si>
  <si>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</si>
  <si>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</si>
  <si>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</si>
  <si>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</si>
  <si>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</si>
  <si>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</si>
  <si>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</si>
  <si>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</si>
  <si>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</si>
  <si>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</si>
  <si>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</si>
  <si>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</si>
  <si>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</si>
  <si>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</si>
  <si>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</si>
  <si>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</si>
  <si>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</si>
  <si>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</si>
  <si>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</si>
  <si>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</si>
  <si>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</si>
  <si>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</si>
  <si>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</si>
  <si>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</si>
  <si>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</si>
  <si>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</si>
  <si>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</si>
  <si>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</si>
  <si>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</si>
  <si>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</si>
  <si>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</si>
  <si>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</si>
  <si>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</si>
  <si>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</si>
  <si>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</si>
  <si>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</si>
  <si>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</si>
  <si>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</si>
  <si>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</si>
  <si>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</si>
  <si>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</si>
  <si>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</si>
  <si>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</si>
  <si>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</si>
  <si>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</si>
  <si>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</si>
  <si>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</si>
  <si>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</si>
  <si>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</si>
  <si>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</si>
  <si>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</si>
  <si>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</si>
  <si>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</si>
  <si>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</si>
  <si>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</si>
  <si>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</si>
  <si>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</si>
  <si>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</si>
  <si>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</si>
  <si>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</si>
  <si>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</si>
  <si>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</si>
  <si>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</si>
  <si>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</si>
  <si>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</si>
  <si>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</si>
  <si>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</si>
  <si>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</si>
  <si>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</si>
  <si>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</si>
  <si>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</si>
  <si>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</si>
  <si>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</si>
  <si>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</si>
  <si>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</si>
  <si>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</si>
  <si>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</si>
  <si>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</si>
  <si>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</si>
  <si>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</si>
  <si>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</si>
  <si>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</si>
  <si>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</si>
  <si>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</si>
  <si>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</si>
  <si>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</si>
  <si>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</si>
  <si>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</si>
  <si>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</si>
  <si>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</si>
  <si>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</si>
  <si>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</si>
  <si>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</si>
  <si>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</si>
  <si>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</si>
  <si>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</si>
  <si>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</si>
  <si>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</si>
  <si>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</si>
  <si>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</si>
  <si>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</si>
  <si>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</si>
  <si>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</si>
  <si>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</si>
  <si>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</si>
  <si>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</si>
  <si>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</si>
  <si>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</si>
  <si>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</si>
  <si>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</si>
  <si>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</si>
  <si>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</si>
  <si>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</si>
  <si>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</si>
  <si>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</si>
  <si>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</si>
  <si>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</si>
  <si>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</si>
  <si>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</si>
  <si>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</si>
  <si>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</si>
  <si>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</si>
  <si>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</si>
  <si>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</si>
  <si>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</si>
  <si>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</si>
  <si>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</si>
  <si>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</si>
  <si>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</si>
  <si>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</si>
  <si>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</si>
  <si>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</si>
  <si>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</si>
  <si>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</si>
  <si>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</si>
  <si>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</si>
  <si>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</si>
  <si>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</si>
  <si>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</si>
  <si>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</si>
  <si>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</si>
  <si>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</si>
  <si>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</si>
  <si>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</si>
  <si>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</si>
  <si>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</si>
  <si>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</si>
  <si>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</si>
  <si>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</si>
  <si>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</si>
  <si>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</si>
  <si>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</si>
  <si>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</si>
  <si>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</si>
  <si>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</si>
  <si>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</si>
  <si>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</si>
  <si>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</si>
  <si>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</si>
  <si>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</si>
  <si>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</si>
  <si>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</si>
  <si>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</si>
  <si>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</si>
  <si>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</si>
  <si>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</si>
  <si>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</si>
  <si>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</si>
  <si>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</si>
  <si>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</si>
  <si>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</si>
  <si>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</si>
  <si>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</si>
  <si>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</si>
  <si>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</si>
  <si>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</si>
  <si>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</si>
  <si>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</si>
  <si>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</si>
  <si>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</si>
  <si>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</si>
  <si>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</si>
  <si>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</si>
  <si>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</si>
  <si>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</si>
  <si>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</si>
  <si>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</si>
  <si>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</si>
  <si>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</si>
  <si>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</si>
  <si>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</si>
  <si>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</si>
  <si>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</si>
  <si>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</si>
  <si>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</si>
  <si>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</si>
  <si>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</si>
  <si>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</si>
  <si>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</si>
  <si>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</si>
  <si>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</si>
  <si>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</si>
  <si>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</si>
  <si>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</si>
  <si>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</si>
  <si>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</si>
  <si>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</si>
  <si>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</si>
  <si>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</si>
  <si>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</si>
  <si>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</si>
  <si>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</si>
  <si>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</si>
  <si>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</si>
  <si>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</si>
  <si>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</si>
  <si>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</si>
  <si>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</si>
  <si>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</si>
  <si>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</si>
  <si>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</si>
  <si>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</si>
  <si>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</si>
  <si>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</si>
  <si>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</si>
  <si>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</si>
  <si>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</si>
  <si>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</si>
  <si>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</si>
  <si>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</si>
  <si>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</si>
  <si>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</si>
  <si>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</si>
  <si>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</si>
  <si>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</si>
  <si>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</si>
  <si>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</si>
  <si>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</si>
  <si>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</si>
  <si>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</si>
  <si>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</si>
  <si>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</si>
  <si>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</si>
  <si>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</si>
  <si>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</si>
  <si>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</si>
  <si>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</si>
  <si>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</si>
  <si>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</si>
  <si>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</si>
  <si>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</si>
  <si>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</si>
  <si>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</si>
  <si>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</si>
  <si>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</si>
  <si>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</si>
  <si>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</si>
  <si>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</si>
  <si>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</si>
  <si>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</si>
  <si>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</si>
  <si>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</si>
  <si>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</si>
  <si>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</si>
  <si>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</si>
  <si>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</si>
  <si>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</si>
  <si>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</si>
  <si>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</si>
  <si>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</si>
  <si>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</si>
  <si>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</si>
  <si>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</si>
  <si>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</si>
  <si>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</si>
  <si>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</si>
  <si>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</si>
  <si>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</si>
  <si>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</si>
  <si>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</si>
  <si>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</si>
  <si>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</si>
  <si>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</si>
  <si>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</si>
  <si>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</si>
  <si>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</si>
  <si>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</si>
  <si>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</si>
  <si>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</si>
  <si>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</si>
  <si>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</si>
  <si>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</si>
  <si>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</si>
  <si>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</si>
  <si>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</si>
  <si>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</si>
  <si>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</si>
  <si>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</si>
  <si>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</si>
  <si>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</si>
  <si>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</si>
  <si>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</si>
  <si>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</si>
  <si>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</si>
  <si>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</si>
  <si>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</si>
  <si>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</si>
  <si>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</si>
  <si>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</si>
  <si>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</si>
  <si>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</si>
  <si>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</si>
  <si>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</si>
  <si>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</si>
  <si>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</si>
  <si>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</si>
  <si>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</si>
  <si>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</si>
  <si>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</si>
  <si>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</si>
  <si>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</si>
  <si>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</si>
  <si>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</si>
  <si>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</si>
  <si>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</si>
  <si>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</si>
  <si>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</si>
  <si>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</si>
  <si>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</si>
  <si>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</si>
  <si>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</si>
  <si>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</si>
  <si>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</si>
  <si>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</si>
  <si>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</si>
  <si>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</si>
  <si>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</si>
  <si>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</si>
  <si>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</si>
  <si>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</si>
  <si>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</si>
  <si>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</si>
  <si>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</si>
  <si>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</si>
  <si>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</si>
  <si>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</si>
  <si>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</si>
  <si>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</si>
  <si>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</si>
  <si>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</si>
  <si>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</si>
  <si>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</si>
  <si>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</si>
  <si>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</si>
  <si>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</si>
  <si>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</si>
  <si>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</si>
  <si>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</si>
  <si>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</si>
  <si>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</si>
  <si>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</si>
  <si>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</si>
  <si>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</si>
  <si>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</si>
  <si>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</si>
  <si>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</si>
  <si>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</si>
  <si>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</si>
  <si>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</si>
  <si>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</si>
  <si>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</si>
  <si>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</si>
  <si>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</si>
  <si>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</si>
  <si>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</si>
  <si>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</si>
  <si>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</si>
  <si>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</si>
  <si>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</si>
  <si>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</si>
  <si>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</si>
  <si>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</si>
  <si>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</si>
  <si>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</si>
  <si>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</si>
  <si>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</si>
  <si>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</si>
  <si>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</si>
  <si>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</si>
  <si>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</si>
  <si>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</si>
  <si>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</si>
  <si>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</si>
  <si>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</si>
  <si>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</si>
  <si>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</si>
  <si>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</si>
  <si>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</si>
  <si>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</si>
  <si>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</si>
  <si>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</si>
  <si>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</si>
  <si>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</si>
  <si>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</si>
  <si>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</si>
  <si>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</si>
  <si>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</si>
  <si>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</si>
  <si>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</si>
  <si>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</si>
  <si>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</si>
  <si>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</si>
  <si>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</si>
  <si>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</si>
  <si>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</si>
  <si>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</si>
  <si>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</si>
  <si>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</si>
  <si>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</si>
  <si>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</si>
  <si>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</si>
  <si>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</si>
  <si>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</si>
  <si>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</si>
  <si>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</si>
  <si>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</si>
  <si>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</si>
  <si>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</si>
  <si>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</si>
  <si>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</si>
  <si>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</si>
  <si>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</si>
  <si>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</si>
  <si>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</si>
  <si>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</si>
  <si>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</si>
  <si>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</si>
  <si>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</si>
  <si>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</si>
  <si>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</si>
  <si>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</si>
  <si>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</si>
  <si>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</si>
  <si>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</si>
  <si>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</si>
  <si>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</si>
  <si>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</si>
  <si>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</si>
  <si>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</si>
  <si>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</si>
  <si>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</si>
  <si>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</si>
  <si>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</si>
  <si>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</si>
  <si>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</si>
  <si>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</si>
  <si>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</si>
  <si>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</si>
  <si>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</si>
  <si>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</si>
  <si>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</si>
  <si>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</si>
  <si>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</si>
  <si>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</si>
  <si>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</si>
  <si>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</si>
  <si>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</si>
  <si>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</si>
  <si>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</si>
  <si>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</si>
  <si>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</si>
  <si>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</si>
  <si>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</si>
  <si>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</si>
  <si>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</si>
  <si>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</si>
  <si>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</si>
  <si>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</si>
  <si>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</si>
  <si>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</si>
  <si>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</si>
  <si>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</si>
  <si>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</si>
  <si>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</si>
  <si>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</si>
  <si>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</si>
  <si>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</si>
  <si>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</si>
  <si>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</si>
  <si>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</si>
  <si>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</si>
  <si>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</si>
  <si>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</si>
  <si>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</si>
  <si>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</si>
  <si>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</si>
  <si>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</si>
  <si>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</si>
  <si>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</si>
  <si>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</si>
  <si>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</si>
  <si>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</si>
  <si>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</si>
  <si>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</si>
  <si>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</si>
  <si>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</si>
  <si>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</si>
  <si>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</si>
  <si>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</si>
  <si>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</si>
  <si>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</si>
  <si>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</si>
  <si>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</si>
  <si>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</si>
  <si>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</si>
  <si>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</si>
  <si>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</si>
  <si>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</si>
  <si>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</si>
  <si>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</si>
  <si>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</si>
  <si>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</si>
  <si>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</si>
  <si>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</si>
  <si>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</si>
  <si>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</si>
  <si>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</si>
  <si>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</si>
  <si>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</si>
  <si>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</si>
  <si>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</si>
  <si>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</si>
  <si>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</si>
  <si>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</si>
  <si>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</si>
  <si>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</si>
  <si>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</si>
  <si>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</si>
  <si>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</si>
  <si>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</si>
  <si>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</si>
  <si>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</si>
  <si>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</si>
  <si>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</si>
  <si>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</si>
  <si>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</si>
  <si>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</si>
  <si>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</si>
  <si>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</si>
  <si>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</si>
  <si>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</si>
  <si>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</si>
  <si>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</si>
  <si>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</si>
  <si>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</si>
  <si>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</si>
  <si>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</si>
  <si>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</si>
  <si>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</si>
  <si>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</si>
  <si>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</si>
  <si>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</si>
  <si>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</si>
  <si>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</si>
  <si>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</si>
  <si>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</si>
  <si>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</si>
  <si>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</si>
  <si>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</si>
  <si>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</si>
  <si>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</si>
  <si>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</si>
  <si>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</si>
  <si>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</si>
  <si>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</si>
  <si>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</si>
  <si>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</si>
  <si>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</si>
  <si>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</si>
  <si>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</si>
  <si>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</si>
  <si>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</si>
  <si>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</si>
  <si>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</si>
  <si>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</si>
  <si>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</si>
  <si>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</si>
  <si>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</si>
  <si>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</si>
  <si>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</si>
  <si>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</si>
  <si>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</si>
  <si>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</si>
  <si>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</si>
  <si>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</si>
  <si>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</si>
  <si>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</si>
  <si>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</si>
  <si>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</si>
  <si>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</si>
  <si>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</si>
  <si>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</si>
  <si>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</si>
  <si>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</si>
  <si>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</si>
  <si>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</si>
  <si>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</si>
  <si>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</si>
  <si>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</si>
  <si>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</si>
  <si>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</si>
  <si>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</si>
  <si>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</si>
  <si>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</si>
  <si>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</si>
  <si>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</si>
  <si>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</si>
  <si>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</si>
  <si>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</si>
  <si>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</si>
  <si>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</si>
  <si>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</si>
  <si>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</si>
  <si>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</si>
  <si>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</si>
  <si>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</si>
  <si>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</si>
  <si>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</si>
  <si>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</si>
  <si>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</si>
  <si>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</si>
  <si>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</si>
  <si>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</si>
  <si>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</si>
  <si>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</si>
  <si>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</si>
  <si>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</si>
  <si>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</si>
  <si>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</si>
  <si>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</si>
  <si>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</si>
  <si>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</si>
  <si>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</si>
  <si>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</si>
  <si>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</si>
  <si>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</si>
  <si>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</si>
  <si>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</si>
  <si>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</si>
  <si>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</si>
  <si>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</si>
  <si>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</si>
  <si>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</si>
  <si>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</si>
  <si>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</si>
  <si>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</si>
  <si>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</si>
  <si>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</si>
  <si>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</si>
  <si>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</si>
  <si>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</si>
  <si>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</si>
  <si>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</si>
  <si>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</si>
  <si>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</si>
  <si>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</si>
  <si>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</si>
  <si>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</si>
  <si>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</si>
  <si>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</si>
  <si>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</si>
  <si>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</si>
  <si>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</si>
  <si>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</si>
  <si>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</si>
  <si>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</si>
  <si>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</si>
  <si>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</si>
  <si>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</si>
  <si>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</si>
  <si>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</si>
  <si>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</si>
  <si>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</si>
  <si>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</si>
  <si>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</si>
  <si>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</si>
  <si>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</si>
  <si>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</si>
  <si>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</si>
  <si>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</si>
  <si>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</si>
  <si>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</si>
  <si>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</si>
  <si>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</si>
  <si>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</si>
  <si>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</si>
  <si>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</si>
  <si>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</si>
  <si>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</si>
  <si>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</si>
  <si>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</si>
  <si>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</si>
  <si>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</si>
  <si>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</si>
  <si>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</si>
  <si>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</si>
  <si>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</si>
  <si>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</si>
  <si>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</si>
  <si>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</si>
  <si>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</si>
  <si>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</si>
  <si>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</si>
  <si>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</si>
  <si>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</si>
  <si>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</si>
  <si>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</si>
  <si>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</si>
  <si>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</si>
  <si>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</si>
  <si>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</si>
  <si>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</si>
  <si>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</si>
  <si>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</si>
  <si>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</si>
  <si>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</si>
  <si>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</si>
  <si>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</si>
  <si>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</si>
  <si>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</si>
  <si>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</si>
  <si>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</si>
  <si>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</si>
  <si>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</si>
  <si>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</si>
  <si>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</si>
  <si>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</si>
  <si>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</si>
  <si>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</si>
  <si>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</si>
  <si>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</si>
  <si>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</si>
  <si>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</si>
  <si>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</si>
  <si>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</si>
  <si>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</si>
  <si>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</si>
  <si>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</si>
  <si>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</si>
  <si>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</si>
  <si>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</si>
  <si>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</si>
  <si>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</si>
  <si>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</si>
  <si>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</si>
  <si>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</si>
  <si>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</si>
  <si>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</si>
  <si>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</si>
  <si>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</si>
  <si>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</si>
  <si>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</si>
  <si>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</si>
  <si>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</si>
  <si>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</si>
  <si>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</si>
  <si>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</si>
  <si>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</si>
  <si>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</si>
  <si>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</si>
  <si>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</si>
  <si>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</si>
  <si>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</si>
  <si>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</si>
  <si>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</si>
  <si>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</si>
  <si>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</si>
  <si>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</si>
  <si>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</si>
  <si>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</si>
  <si>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</si>
  <si>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</si>
  <si>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</si>
  <si>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</si>
  <si>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</si>
  <si>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</si>
  <si>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</si>
  <si>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</si>
  <si>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</si>
  <si>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</si>
  <si>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</si>
  <si>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</si>
  <si>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</si>
  <si>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</si>
  <si>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</si>
  <si>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</si>
  <si>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</si>
  <si>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</si>
  <si>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</si>
  <si>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</si>
  <si>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</si>
  <si>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</si>
  <si>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</si>
  <si>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</si>
  <si>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</si>
  <si>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</si>
  <si>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</si>
  <si>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</si>
  <si>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</si>
  <si>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</si>
  <si>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</si>
  <si>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</si>
  <si>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</si>
  <si>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</si>
  <si>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</si>
  <si>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</si>
  <si>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</si>
  <si>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</si>
  <si>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</si>
  <si>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</si>
  <si>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</si>
  <si>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</si>
  <si>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</si>
  <si>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</si>
  <si>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</si>
  <si>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</si>
  <si>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</si>
  <si>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</si>
  <si>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</si>
  <si>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</si>
  <si>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</si>
  <si>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</si>
  <si>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</si>
  <si>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</si>
  <si>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</si>
  <si>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</si>
  <si>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</si>
  <si>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</si>
  <si>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</si>
  <si>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</si>
  <si>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</si>
  <si>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</si>
  <si>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</si>
  <si>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</si>
  <si>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</si>
  <si>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</si>
  <si>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</si>
  <si>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</si>
  <si>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</si>
  <si>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</si>
  <si>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</si>
  <si>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</si>
  <si>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</si>
  <si>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</si>
  <si>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</si>
  <si>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</si>
  <si>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</si>
  <si>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</si>
  <si>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</si>
  <si>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</si>
  <si>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</si>
  <si>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</si>
  <si>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</si>
  <si>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</si>
  <si>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</si>
  <si>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</si>
  <si>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</si>
  <si>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</si>
  <si>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</si>
  <si>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</si>
  <si>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</si>
  <si>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</si>
  <si>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</si>
  <si>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</si>
  <si>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</si>
  <si>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</si>
  <si>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</si>
  <si>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</si>
  <si>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</si>
  <si>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</si>
  <si>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</si>
  <si>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</si>
  <si>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</si>
  <si>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</si>
  <si>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</si>
  <si>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</si>
  <si>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</si>
  <si>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</si>
  <si>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</si>
  <si>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</si>
  <si>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</si>
  <si>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</si>
  <si>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</si>
  <si>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</si>
  <si>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</si>
  <si>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</si>
  <si>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</si>
  <si>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</si>
  <si>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</si>
  <si>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</si>
  <si>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</si>
  <si>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</si>
  <si>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</si>
  <si>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</si>
  <si>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</si>
  <si>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</si>
  <si>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</si>
  <si>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</si>
  <si>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</si>
  <si>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</si>
  <si>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</si>
  <si>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</si>
  <si>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</si>
  <si>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</si>
  <si>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</si>
  <si>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</si>
  <si>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</si>
  <si>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</si>
  <si>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</si>
  <si>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</si>
  <si>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</si>
  <si>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</si>
  <si>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</si>
  <si>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</si>
  <si>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</si>
  <si>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</si>
  <si>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</si>
  <si>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</si>
  <si>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</si>
  <si>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</si>
  <si>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</si>
  <si>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</si>
  <si>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</si>
  <si>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</si>
  <si>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</si>
  <si>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</si>
  <si>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</si>
  <si>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</si>
  <si>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</si>
  <si>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</si>
  <si>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</si>
  <si>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</si>
  <si>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</si>
  <si>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</si>
  <si>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</si>
  <si>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</si>
  <si>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</si>
  <si>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</si>
  <si>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</si>
  <si>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</si>
  <si>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</si>
  <si>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</si>
  <si>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</si>
  <si>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</si>
  <si>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</si>
  <si>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</si>
  <si>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</si>
  <si>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</si>
  <si>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</si>
  <si>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</si>
  <si>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</si>
  <si>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</si>
  <si>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</si>
  <si>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</si>
  <si>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</si>
  <si>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</si>
  <si>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</si>
  <si>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</si>
  <si>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</si>
  <si>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</si>
  <si>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</si>
  <si>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</si>
  <si>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</si>
  <si>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</si>
  <si>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</si>
  <si>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</si>
  <si>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</si>
  <si>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</si>
  <si>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</si>
  <si>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</si>
  <si>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</si>
  <si>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</si>
  <si>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</si>
  <si>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</si>
  <si>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</si>
  <si>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</si>
  <si>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</si>
  <si>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</si>
  <si>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</si>
  <si>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</si>
  <si>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</si>
  <si>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</si>
  <si>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</si>
  <si>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</si>
  <si>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</si>
  <si>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</si>
  <si>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</si>
  <si>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</si>
  <si>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</si>
  <si>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</si>
  <si>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</si>
  <si>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</si>
  <si>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</si>
  <si>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</si>
  <si>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</si>
  <si>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</si>
  <si>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</si>
  <si>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</si>
  <si>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</si>
  <si>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</si>
  <si>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</si>
  <si>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</si>
  <si>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</si>
  <si>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</si>
  <si>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</si>
  <si>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</si>
  <si>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</si>
  <si>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</si>
  <si>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</si>
  <si>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</si>
  <si>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</si>
  <si>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</si>
  <si>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</si>
  <si>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</si>
  <si>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</si>
  <si>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</si>
  <si>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</si>
  <si>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</si>
  <si>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</si>
  <si>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</si>
  <si>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</si>
  <si>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</si>
  <si>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</si>
  <si>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</si>
  <si>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</si>
  <si>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</si>
  <si>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</si>
  <si>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</si>
  <si>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</si>
  <si>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</si>
  <si>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</si>
  <si>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</si>
  <si>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</si>
  <si>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</si>
  <si>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</si>
  <si>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</si>
  <si>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</si>
  <si>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</si>
  <si>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</si>
  <si>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</si>
  <si>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</si>
  <si>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</si>
  <si>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</si>
  <si>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</si>
  <si>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</si>
  <si>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</si>
  <si>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</si>
  <si>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</si>
  <si>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</si>
  <si>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</si>
  <si>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</si>
  <si>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</si>
  <si>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</si>
  <si>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</si>
  <si>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</si>
  <si>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</si>
  <si>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</si>
  <si>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</si>
  <si>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</si>
  <si>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</si>
  <si>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</si>
  <si>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</si>
  <si>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</si>
  <si>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</si>
  <si>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</si>
  <si>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</si>
  <si>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</si>
  <si>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</si>
  <si>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</si>
  <si>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</si>
  <si>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</si>
  <si>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</si>
  <si>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</si>
  <si>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</si>
  <si>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</si>
  <si>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</si>
  <si>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</si>
  <si>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</si>
  <si>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</si>
  <si>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</si>
  <si>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</si>
  <si>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</si>
  <si>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</si>
  <si>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</si>
  <si>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</si>
  <si>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</si>
  <si>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</si>
  <si>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</si>
  <si>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</si>
  <si>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</si>
  <si>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</si>
  <si>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</si>
  <si>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</si>
  <si>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</si>
  <si>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</si>
  <si>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</si>
  <si>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</si>
  <si>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</si>
  <si>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</si>
  <si>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</si>
  <si>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</si>
  <si>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</si>
  <si>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</si>
  <si>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</si>
  <si>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</si>
  <si>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</si>
  <si>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</si>
  <si>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</si>
  <si>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</si>
  <si>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</si>
  <si>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</si>
  <si>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</si>
  <si>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</si>
  <si>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</si>
  <si>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</si>
  <si>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</si>
  <si>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</si>
  <si>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</si>
  <si>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</si>
  <si>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</si>
  <si>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</si>
  <si>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</si>
  <si>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</si>
  <si>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</si>
  <si>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</si>
  <si>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</si>
  <si>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</si>
  <si>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</si>
  <si>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</si>
  <si>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</si>
  <si>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</si>
  <si>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</si>
  <si>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</si>
  <si>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</si>
  <si>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</si>
  <si>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</si>
  <si>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</si>
  <si>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</si>
  <si>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</si>
  <si>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</si>
  <si>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</si>
  <si>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</si>
  <si>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</si>
  <si>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</si>
  <si>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</si>
  <si>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</si>
  <si>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</si>
  <si>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</si>
  <si>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</si>
  <si>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</si>
  <si>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</si>
  <si>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</si>
  <si>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</si>
  <si>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</si>
  <si>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</si>
  <si>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</si>
  <si>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</si>
  <si>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</si>
  <si>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</si>
  <si>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</si>
  <si>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</si>
  <si>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</si>
  <si>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</si>
  <si>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</si>
  <si>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</si>
  <si>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</si>
  <si>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</si>
  <si>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</si>
  <si>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</si>
  <si>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</si>
  <si>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</si>
  <si>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</si>
  <si>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</si>
  <si>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</si>
  <si>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</si>
  <si>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</si>
  <si>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</si>
  <si>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</si>
  <si>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</si>
  <si>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</si>
  <si>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</si>
  <si>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</si>
  <si>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</si>
  <si>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</si>
  <si>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</si>
  <si>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</si>
  <si>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</si>
  <si>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</si>
  <si>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</si>
  <si>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</si>
  <si>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</si>
  <si>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</si>
  <si>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</si>
  <si>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</si>
  <si>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</si>
  <si>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</si>
  <si>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</si>
  <si>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</si>
  <si>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</si>
  <si>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</si>
  <si>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</si>
  <si>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</si>
  <si>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</si>
  <si>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</si>
  <si>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</si>
  <si>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</si>
  <si>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</si>
  <si>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</si>
  <si>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</si>
  <si>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</si>
  <si>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</si>
  <si>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</si>
  <si>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</si>
  <si>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</si>
  <si>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</si>
  <si>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</si>
  <si>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</si>
  <si>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</si>
  <si>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</si>
  <si>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</si>
  <si>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</si>
  <si>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</si>
  <si>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</si>
  <si>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</si>
  <si>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</si>
  <si>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</si>
  <si>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</si>
  <si>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</si>
  <si>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</si>
  <si>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</si>
  <si>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</si>
  <si>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</si>
  <si>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</si>
  <si>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</si>
  <si>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</si>
  <si>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</si>
  <si>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</si>
  <si>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</si>
  <si>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</si>
  <si>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</si>
  <si>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</si>
  <si>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</si>
  <si>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</si>
  <si>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</si>
  <si>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</si>
  <si>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</si>
  <si>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</si>
  <si>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</si>
  <si>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</si>
  <si>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</si>
  <si>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</si>
  <si>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</si>
  <si>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</si>
  <si>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</si>
  <si>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</si>
  <si>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</si>
  <si>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</si>
  <si>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</si>
  <si>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</si>
  <si>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</si>
  <si>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</si>
  <si>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</si>
  <si>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</si>
  <si>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</si>
  <si>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</si>
  <si>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</si>
  <si>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</si>
  <si>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</si>
  <si>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</si>
  <si>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</si>
  <si>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</si>
  <si>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</si>
  <si>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</si>
  <si>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</si>
  <si>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</si>
  <si>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</si>
  <si>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</si>
  <si>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</si>
  <si>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</si>
  <si>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</si>
  <si>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</si>
  <si>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</si>
  <si>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</si>
  <si>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</si>
  <si>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</si>
  <si>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</si>
  <si>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</si>
  <si>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</si>
  <si>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</si>
  <si>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</si>
  <si>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</si>
  <si>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</si>
  <si>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</si>
  <si>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</si>
  <si>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</si>
  <si>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</si>
  <si>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</si>
  <si>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</si>
  <si>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</si>
  <si>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</si>
  <si>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</si>
  <si>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</si>
  <si>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</si>
  <si>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</si>
  <si>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</si>
  <si>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</si>
  <si>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</si>
  <si>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</si>
  <si>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</si>
  <si>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</si>
  <si>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</si>
  <si>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</si>
  <si>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</si>
  <si>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</si>
  <si>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</si>
  <si>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</si>
  <si>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</si>
  <si>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</si>
  <si>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</si>
  <si>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</si>
  <si>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</si>
  <si>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</si>
  <si>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</si>
  <si>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</si>
  <si>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</si>
  <si>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</si>
  <si>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</si>
  <si>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</si>
  <si>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</si>
  <si>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</si>
  <si>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</si>
  <si>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</si>
  <si>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</si>
  <si>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</si>
  <si>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</si>
  <si>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</si>
  <si>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</si>
  <si>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</si>
  <si>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</si>
  <si>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</si>
  <si>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</si>
  <si>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</si>
  <si>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</si>
  <si>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</si>
  <si>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</si>
  <si>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</si>
  <si>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</si>
  <si>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</si>
  <si>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</si>
  <si>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</si>
  <si>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</si>
  <si>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</si>
  <si>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</si>
  <si>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</si>
  <si>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</si>
  <si>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</si>
  <si>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</si>
  <si>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</si>
  <si>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</si>
  <si>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</si>
  <si>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</si>
  <si>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</si>
  <si>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</si>
  <si>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</si>
  <si>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</si>
  <si>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</si>
  <si>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</si>
  <si>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</si>
  <si>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</si>
  <si>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</si>
  <si>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</si>
  <si>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</si>
  <si>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</si>
  <si>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</si>
  <si>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</si>
  <si>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</si>
  <si>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</si>
  <si>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</si>
  <si>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</si>
  <si>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</si>
  <si>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</si>
  <si>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</si>
  <si>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</si>
  <si>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</si>
  <si>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</si>
  <si>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</si>
  <si>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</si>
  <si>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</si>
  <si>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</si>
  <si>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</si>
  <si>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</si>
  <si>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</si>
  <si>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</si>
  <si>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</si>
  <si>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</si>
  <si>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</si>
  <si>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</si>
  <si>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</si>
  <si>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</si>
  <si>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</si>
  <si>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</si>
  <si>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</si>
  <si>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</si>
  <si>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</si>
  <si>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</si>
  <si>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</si>
  <si>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</si>
  <si>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</si>
  <si>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</si>
  <si>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</si>
  <si>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</si>
  <si>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</si>
  <si>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</si>
  <si>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</si>
  <si>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</si>
  <si>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</si>
  <si>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</si>
  <si>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</si>
  <si>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</si>
  <si>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</si>
  <si>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</si>
  <si>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</si>
  <si>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</si>
  <si>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</si>
  <si>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</si>
  <si>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</si>
  <si>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</si>
  <si>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</si>
  <si>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</si>
  <si>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</si>
  <si>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</si>
  <si>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</si>
  <si>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</si>
  <si>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</si>
  <si>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</si>
  <si>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</si>
  <si>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</si>
  <si>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</si>
  <si>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</si>
  <si>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</si>
  <si>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</si>
  <si>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</si>
  <si>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</si>
  <si>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</si>
  <si>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</si>
  <si>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</si>
  <si>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</si>
  <si>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</si>
  <si>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</si>
  <si>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</si>
  <si>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</si>
  <si>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</si>
  <si>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</si>
  <si>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</si>
  <si>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</si>
  <si>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</si>
  <si>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</si>
  <si>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</si>
  <si>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</si>
  <si>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</si>
  <si>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</si>
  <si>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</si>
  <si>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</si>
  <si>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</si>
  <si>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</si>
  <si>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</si>
  <si>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</si>
  <si>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</si>
  <si>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</si>
  <si>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</si>
  <si>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</si>
  <si>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</si>
  <si>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</si>
  <si>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</si>
  <si>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</si>
  <si>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</si>
  <si>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</si>
  <si>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</si>
  <si>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</si>
  <si>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</si>
  <si>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</si>
  <si>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</si>
  <si>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</si>
  <si>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</si>
  <si>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</si>
  <si>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</si>
  <si>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</si>
  <si>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</si>
  <si>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</si>
  <si>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</si>
  <si>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</si>
  <si>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</si>
  <si>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</si>
  <si>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</si>
  <si>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</si>
  <si>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</si>
  <si>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</si>
  <si>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</si>
  <si>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</si>
  <si>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</si>
  <si>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</si>
  <si>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</si>
  <si>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</si>
  <si>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</si>
  <si>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</si>
  <si>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</si>
  <si>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</si>
  <si>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</si>
  <si>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</si>
  <si>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</si>
  <si>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</si>
  <si>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</si>
  <si>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</si>
  <si>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</si>
  <si>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</si>
  <si>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</si>
  <si>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</si>
  <si>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</si>
  <si>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</si>
  <si>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</si>
  <si>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</si>
  <si>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</si>
  <si>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</si>
  <si>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</si>
  <si>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</si>
  <si>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</si>
  <si>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</si>
  <si>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</si>
  <si>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</si>
  <si>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</si>
  <si>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</si>
  <si>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</si>
  <si>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</si>
  <si>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</si>
  <si>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</si>
  <si>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</si>
  <si>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</si>
  <si>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</si>
  <si>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</si>
  <si>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</si>
  <si>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</si>
  <si>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</si>
  <si>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</si>
  <si>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</si>
  <si>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</si>
  <si>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</si>
  <si>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</si>
  <si>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</si>
  <si>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</si>
  <si>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</si>
  <si>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</si>
  <si>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</si>
  <si>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</si>
  <si>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</si>
  <si>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</si>
  <si>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</si>
  <si>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</si>
  <si>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</si>
  <si>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</si>
  <si>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</si>
  <si>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</si>
  <si>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</si>
  <si>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</si>
  <si>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</si>
  <si>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</si>
  <si>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</si>
  <si>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</si>
  <si>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</si>
  <si>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</si>
  <si>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</si>
  <si>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</si>
  <si>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</si>
  <si>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</si>
  <si>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</si>
  <si>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</si>
  <si>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</si>
  <si>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</si>
  <si>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</si>
  <si>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</si>
  <si>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</si>
  <si>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</si>
  <si>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</si>
  <si>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</si>
  <si>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</si>
  <si>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</si>
  <si>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</si>
  <si>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</si>
  <si>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</si>
  <si>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</si>
  <si>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</si>
  <si>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</si>
  <si>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</si>
  <si>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</si>
  <si>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</si>
  <si>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</si>
  <si>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</si>
  <si>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</si>
  <si>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</si>
  <si>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</si>
  <si>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</si>
  <si>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</si>
  <si>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</si>
  <si>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</si>
  <si>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</si>
  <si>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</si>
  <si>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</si>
  <si>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</si>
  <si>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</si>
  <si>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</si>
  <si>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</si>
  <si>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</si>
  <si>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</si>
  <si>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</si>
  <si>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</si>
  <si>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</si>
  <si>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</si>
  <si>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</si>
  <si>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</si>
  <si>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</si>
  <si>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</si>
  <si>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</si>
  <si>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</si>
  <si>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</si>
  <si>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</si>
  <si>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</si>
  <si>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</si>
  <si>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</si>
  <si>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</si>
  <si>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</si>
  <si>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</si>
  <si>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</si>
  <si>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</si>
  <si>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</si>
  <si>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</si>
  <si>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</si>
  <si>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</si>
  <si>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</si>
  <si>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</si>
  <si>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</si>
  <si>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</si>
  <si>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</si>
  <si>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</si>
  <si>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</si>
  <si>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</si>
  <si>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</si>
  <si>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</si>
  <si>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</si>
  <si>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</si>
  <si>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</si>
  <si>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</si>
  <si>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</si>
  <si>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</si>
  <si>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</si>
  <si>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</si>
  <si>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</si>
  <si>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</si>
  <si>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</si>
  <si>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</si>
  <si>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</si>
  <si>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</si>
  <si>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</si>
  <si>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</si>
  <si>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</si>
  <si>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</si>
  <si>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</si>
  <si>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</si>
  <si>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</si>
  <si>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</si>
  <si>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</si>
  <si>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</si>
  <si>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</si>
  <si>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</si>
  <si>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</si>
  <si>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</si>
  <si>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</si>
  <si>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</si>
  <si>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</si>
  <si>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</si>
  <si>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</si>
  <si>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</si>
  <si>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</si>
  <si>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</si>
  <si>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</si>
  <si>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</si>
  <si>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</si>
  <si>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</si>
  <si>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</si>
  <si>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</si>
  <si>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</si>
  <si>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</si>
  <si>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</si>
  <si>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</si>
  <si>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</si>
  <si>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</si>
  <si>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</si>
  <si>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</si>
  <si>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</si>
  <si>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</si>
  <si>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</si>
  <si>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</si>
  <si>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</si>
  <si>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</si>
  <si>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</si>
  <si>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</si>
  <si>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</si>
  <si>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</si>
  <si>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</si>
  <si>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</si>
  <si>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</si>
  <si>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</si>
  <si>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</si>
  <si>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</si>
  <si>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</si>
  <si>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</si>
  <si>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</si>
  <si>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</si>
  <si>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</si>
  <si>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</si>
  <si>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</si>
  <si>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</si>
  <si>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</si>
  <si>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</si>
  <si>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</si>
  <si>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</si>
  <si>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</si>
  <si>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</si>
  <si>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</si>
  <si>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</si>
  <si>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</si>
  <si>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</si>
  <si>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</si>
  <si>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</si>
  <si>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</si>
  <si>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</si>
  <si>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</si>
  <si>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</si>
  <si>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</si>
  <si>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</si>
  <si>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</si>
  <si>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</si>
  <si>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</si>
  <si>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</si>
  <si>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</si>
  <si>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</si>
  <si>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</si>
  <si>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</si>
  <si>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</si>
  <si>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</si>
  <si>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</si>
  <si>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</si>
  <si>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</si>
  <si>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</si>
  <si>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</si>
  <si>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</si>
  <si>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</si>
  <si>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</si>
  <si>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</si>
  <si>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</si>
  <si>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</si>
  <si>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</si>
  <si>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</si>
  <si>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</si>
  <si>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</si>
  <si>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</si>
  <si>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</si>
  <si>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</si>
  <si>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</si>
  <si>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</si>
  <si>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</si>
  <si>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</si>
  <si>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</si>
  <si>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</si>
  <si>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</si>
  <si>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</si>
  <si>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</si>
  <si>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</si>
  <si>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</si>
  <si>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</si>
  <si>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</si>
  <si>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</si>
  <si>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</si>
  <si>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</si>
  <si>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</si>
  <si>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</si>
  <si>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</si>
  <si>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</si>
  <si>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</si>
  <si>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</si>
  <si>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</si>
  <si>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</si>
  <si>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</si>
  <si>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</si>
  <si>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</si>
  <si>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</si>
  <si>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</si>
  <si>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</si>
  <si>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</si>
  <si>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</si>
  <si>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</si>
  <si>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</si>
  <si>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</si>
  <si>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</si>
  <si>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</si>
  <si>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</si>
  <si>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</si>
  <si>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</si>
  <si>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</si>
  <si>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</si>
  <si>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</si>
  <si>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</si>
  <si>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</si>
  <si>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</si>
  <si>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</si>
  <si>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</si>
  <si>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</si>
  <si>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</si>
  <si>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</si>
  <si>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</si>
  <si>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</si>
  <si>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</si>
  <si>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</si>
  <si>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</si>
  <si>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</si>
  <si>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</si>
  <si>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</si>
  <si>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</si>
  <si>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</si>
  <si>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</si>
  <si>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</si>
  <si>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</si>
  <si>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</si>
  <si>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</si>
  <si>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</si>
  <si>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</si>
  <si>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</si>
  <si>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</si>
  <si>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</si>
  <si>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</si>
  <si>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</si>
  <si>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</si>
  <si>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</si>
  <si>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</si>
  <si>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</si>
  <si>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</si>
  <si>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</si>
  <si>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</si>
  <si>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</si>
  <si>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</si>
  <si>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</si>
  <si>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</si>
  <si>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</si>
  <si>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</si>
  <si>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</si>
  <si>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</si>
  <si>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</si>
  <si>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</si>
  <si>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</si>
  <si>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</si>
  <si>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</si>
  <si>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</si>
  <si>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</si>
  <si>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</si>
  <si>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</si>
  <si>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</si>
  <si>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</si>
  <si>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</si>
  <si>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</si>
  <si>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</si>
  <si>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</si>
  <si>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</si>
  <si>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</si>
  <si>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</si>
  <si>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</si>
  <si>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</si>
  <si>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</si>
  <si>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</si>
  <si>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</si>
  <si>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</si>
  <si>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</si>
  <si>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</si>
  <si>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</si>
  <si>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</si>
  <si>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</si>
  <si>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</si>
  <si>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</si>
  <si>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</si>
  <si>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</si>
  <si>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</si>
  <si>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</si>
  <si>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</si>
  <si>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</si>
  <si>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</si>
  <si>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</si>
  <si>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</si>
  <si>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</si>
  <si>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</si>
  <si>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</si>
  <si>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</si>
  <si>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</si>
  <si>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</si>
  <si>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</si>
  <si>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</si>
  <si>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</si>
  <si>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</si>
  <si>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</si>
  <si>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</si>
  <si>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</si>
  <si>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</si>
  <si>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</si>
  <si>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</si>
  <si>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</si>
  <si>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</si>
  <si>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</si>
  <si>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</si>
  <si>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</si>
  <si>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</si>
  <si>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</si>
  <si>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</si>
  <si>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</si>
  <si>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</si>
  <si>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</si>
  <si>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</si>
  <si>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</si>
  <si>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</si>
  <si>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</si>
  <si>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</si>
  <si>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</si>
  <si>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</si>
  <si>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</si>
  <si>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</si>
  <si>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</si>
  <si>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</si>
  <si>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</si>
  <si>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</si>
  <si>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</si>
  <si>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</si>
  <si>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</si>
  <si>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</si>
  <si>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</si>
  <si>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</si>
  <si>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</si>
  <si>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</si>
  <si>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</si>
  <si>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</si>
  <si>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</si>
  <si>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</si>
  <si>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</si>
  <si>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</si>
  <si>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</si>
  <si>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</si>
  <si>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</si>
  <si>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</si>
  <si>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</si>
  <si>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</si>
  <si>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</si>
  <si>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</si>
  <si>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</si>
  <si>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</si>
  <si>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</si>
  <si>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</si>
  <si>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</si>
  <si>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</si>
  <si>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</si>
  <si>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</si>
  <si>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</si>
  <si>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</si>
  <si>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</si>
  <si>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</si>
  <si>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</si>
  <si>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</si>
  <si>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</si>
  <si>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</si>
  <si>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</si>
  <si>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</si>
  <si>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</si>
  <si>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</si>
  <si>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</si>
  <si>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</si>
  <si>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</si>
  <si>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</si>
  <si>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</si>
  <si>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</si>
  <si>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</si>
  <si>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</si>
  <si>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</si>
  <si>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</si>
  <si>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</si>
  <si>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</si>
  <si>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</si>
  <si>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</si>
  <si>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</si>
  <si>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</si>
  <si>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</si>
  <si>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</si>
  <si>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</si>
  <si>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</si>
  <si>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</si>
  <si>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</si>
  <si>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</si>
  <si>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</si>
  <si>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</si>
  <si>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</si>
  <si>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</si>
  <si>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</si>
  <si>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</si>
  <si>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</si>
  <si>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</si>
  <si>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</si>
  <si>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</si>
  <si>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</si>
  <si>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</si>
  <si>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</si>
  <si>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</si>
  <si>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</si>
  <si>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</si>
  <si>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</si>
  <si>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</si>
  <si>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</si>
  <si>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</si>
  <si>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</si>
  <si>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</si>
  <si>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</si>
  <si>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</si>
  <si>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</si>
  <si>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</si>
  <si>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</si>
  <si>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</si>
  <si>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</si>
  <si>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</si>
  <si>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</si>
  <si>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</si>
  <si>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</si>
  <si>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</si>
  <si>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</si>
  <si>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</si>
  <si>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</si>
  <si>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</si>
  <si>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</si>
  <si>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</si>
  <si>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</si>
  <si>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</si>
  <si>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</si>
  <si>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</si>
  <si>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</si>
  <si>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</si>
  <si>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</si>
  <si>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</si>
  <si>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</si>
  <si>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</si>
  <si>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</si>
  <si>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</si>
  <si>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</si>
  <si>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</si>
  <si>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</si>
  <si>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</si>
  <si>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</si>
  <si>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</si>
  <si>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</si>
  <si>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</si>
  <si>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</si>
  <si>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</si>
  <si>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</si>
  <si>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</si>
  <si>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</si>
  <si>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</si>
  <si>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</si>
  <si>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</si>
  <si>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</si>
  <si>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</si>
  <si>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</si>
  <si>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</si>
  <si>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</si>
  <si>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</si>
  <si>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</si>
  <si>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</si>
  <si>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</si>
  <si>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</si>
  <si>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</si>
  <si>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</si>
  <si>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</si>
  <si>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</si>
  <si>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</si>
  <si>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</si>
  <si>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</si>
  <si>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</si>
  <si>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</si>
  <si>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</si>
  <si>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</si>
  <si>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</si>
  <si>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</si>
  <si>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</si>
  <si>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</si>
  <si>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</si>
  <si>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</si>
  <si>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</si>
  <si>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</si>
  <si>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</si>
  <si>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</si>
  <si>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</si>
  <si>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</si>
  <si>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</si>
  <si>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</si>
  <si>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</si>
  <si>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</si>
  <si>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</si>
  <si>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</si>
  <si>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</si>
  <si>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</si>
  <si>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</si>
  <si>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</si>
  <si>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</si>
  <si>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</si>
  <si>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</si>
  <si>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</si>
  <si>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</si>
  <si>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</si>
  <si>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</si>
  <si>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</si>
  <si>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</si>
  <si>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</si>
  <si>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</si>
  <si>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</si>
  <si>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</si>
  <si>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</si>
  <si>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</si>
  <si>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</si>
  <si>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</si>
  <si>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</si>
  <si>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</si>
  <si>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</si>
  <si>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</si>
  <si>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</si>
  <si>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</si>
  <si>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</si>
  <si>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</si>
  <si>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</si>
  <si>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</si>
  <si>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</si>
  <si>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</si>
  <si>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</si>
  <si>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</si>
  <si>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</si>
  <si>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</si>
  <si>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</si>
  <si>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</si>
  <si>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</si>
  <si>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</si>
  <si>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</si>
  <si>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</si>
  <si>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</si>
  <si>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</si>
  <si>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</si>
  <si>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</si>
  <si>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</si>
  <si>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</si>
  <si>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</si>
  <si>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</si>
  <si>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</si>
  <si>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</si>
  <si>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</si>
  <si>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</si>
  <si>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</si>
  <si>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</si>
  <si>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</si>
  <si>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</si>
  <si>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</si>
  <si>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</si>
  <si>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</si>
  <si>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</si>
  <si>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</si>
  <si>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</si>
  <si>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</si>
  <si>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</si>
  <si>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</si>
  <si>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</si>
  <si>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</si>
  <si>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</si>
  <si>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</si>
  <si>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</si>
  <si>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</si>
  <si>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</si>
  <si>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</si>
  <si>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</si>
  <si>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</si>
  <si>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</si>
  <si>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</si>
  <si>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</si>
  <si>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</si>
  <si>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</si>
  <si>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</si>
  <si>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</si>
  <si>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</si>
  <si>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</si>
  <si>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</si>
  <si>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</si>
  <si>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</si>
  <si>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</si>
  <si>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</si>
  <si>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</si>
  <si>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</si>
  <si>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</si>
  <si>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</si>
  <si>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</si>
  <si>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</si>
  <si>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</si>
  <si>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</si>
  <si>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</si>
  <si>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</si>
  <si>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</si>
  <si>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</si>
  <si>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</si>
  <si>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</si>
  <si>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</si>
  <si>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</si>
  <si>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</si>
  <si>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</si>
  <si>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</si>
  <si>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</si>
  <si>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</si>
  <si>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</si>
  <si>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</si>
  <si>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</si>
  <si>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</si>
  <si>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</si>
  <si>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</si>
  <si>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</si>
  <si>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</si>
  <si>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</si>
  <si>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</si>
  <si>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</si>
  <si>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</si>
  <si>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</si>
  <si>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</si>
  <si>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</si>
  <si>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</si>
  <si>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</si>
  <si>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</si>
  <si>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</si>
  <si>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</si>
  <si>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</si>
  <si>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</si>
  <si>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</si>
  <si>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</si>
  <si>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</si>
  <si>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</si>
  <si>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</si>
  <si>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</si>
  <si>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</si>
  <si>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</si>
  <si>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</si>
  <si>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</si>
  <si>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</si>
  <si>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</si>
  <si>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</si>
  <si>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</si>
  <si>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</si>
  <si>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</si>
  <si>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</si>
  <si>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</si>
  <si>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</si>
  <si>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</si>
  <si>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</si>
  <si>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</si>
  <si>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</si>
  <si>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</si>
  <si>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</si>
  <si>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</si>
  <si>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</si>
  <si>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</si>
  <si>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</si>
  <si>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</si>
  <si>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</si>
  <si>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</si>
  <si>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</si>
  <si>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</si>
  <si>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</si>
  <si>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</si>
  <si>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</si>
  <si>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</si>
  <si>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</si>
  <si>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</si>
  <si>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</si>
  <si>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</si>
  <si>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</si>
  <si>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</si>
  <si>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</si>
  <si>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</si>
  <si>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</si>
  <si>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</si>
  <si>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</si>
  <si>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</si>
  <si>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</si>
  <si>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</si>
  <si>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</si>
  <si>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</si>
  <si>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</si>
  <si>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</si>
  <si>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</si>
  <si>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</si>
  <si>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</si>
  <si>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</si>
  <si>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</si>
  <si>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</si>
  <si>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</si>
  <si>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</si>
  <si>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</si>
  <si>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</si>
  <si>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</si>
  <si>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</si>
  <si>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</si>
  <si>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</si>
  <si>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</si>
  <si>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</si>
  <si>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</si>
  <si>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</si>
  <si>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</si>
  <si>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</si>
  <si>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</si>
  <si>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</si>
  <si>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</si>
  <si>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</si>
  <si>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</si>
  <si>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</si>
  <si>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</si>
  <si>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</si>
  <si>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</si>
  <si>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</si>
  <si>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</si>
  <si>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</si>
  <si>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</si>
  <si>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</si>
  <si>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</si>
  <si>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</si>
  <si>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</si>
  <si>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</si>
  <si>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</si>
  <si>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</si>
  <si>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</si>
  <si>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</si>
  <si>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</si>
  <si>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</si>
  <si>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</si>
  <si>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</si>
  <si>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</si>
  <si>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</si>
  <si>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</si>
  <si>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</si>
  <si>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</si>
  <si>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</si>
  <si>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</si>
  <si>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</si>
  <si>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</si>
  <si>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</si>
  <si>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</si>
  <si>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</si>
  <si>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</si>
  <si>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</si>
  <si>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</si>
  <si>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</si>
  <si>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</si>
  <si>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</si>
  <si>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</si>
  <si>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</si>
  <si>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</si>
  <si>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</si>
  <si>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</si>
  <si>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</si>
  <si>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</si>
  <si>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</si>
  <si>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</si>
  <si>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</si>
  <si>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</si>
  <si>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</si>
  <si>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</si>
  <si>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</si>
  <si>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</si>
  <si>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</si>
  <si>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</si>
  <si>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</si>
  <si>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</si>
  <si>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</si>
  <si>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</si>
  <si>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</si>
  <si>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</si>
  <si>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</si>
  <si>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</si>
  <si>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</si>
  <si>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</si>
  <si>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</si>
  <si>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</si>
  <si>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</si>
  <si>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</si>
  <si>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</si>
  <si>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</si>
  <si>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</si>
  <si>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</si>
  <si>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</si>
  <si>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</si>
  <si>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</si>
  <si>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</si>
  <si>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</si>
  <si>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</si>
  <si>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</si>
  <si>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</si>
  <si>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</si>
  <si>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</si>
  <si>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</si>
  <si>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</si>
  <si>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</si>
  <si>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</si>
  <si>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</si>
  <si>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</si>
  <si>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</si>
  <si>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</si>
  <si>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</si>
  <si>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</si>
  <si>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</si>
  <si>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</si>
  <si>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</si>
  <si>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</si>
  <si>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</si>
  <si>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</si>
  <si>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</si>
  <si>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</si>
  <si>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</si>
  <si>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</si>
  <si>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</si>
  <si>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</si>
  <si>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</si>
  <si>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</si>
  <si>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</si>
  <si>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</si>
  <si>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</si>
  <si>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</si>
  <si>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</si>
  <si>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</si>
  <si>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</si>
  <si>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</si>
  <si>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</si>
  <si>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</si>
  <si>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</si>
  <si>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</si>
  <si>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</si>
  <si>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</si>
  <si>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</si>
  <si>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</si>
  <si>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</si>
  <si>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</si>
  <si>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</si>
  <si>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</si>
  <si>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</si>
  <si>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</si>
  <si>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</si>
  <si>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</si>
  <si>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</si>
  <si>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</si>
  <si>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</si>
  <si>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</si>
  <si>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</si>
  <si>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</si>
  <si>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</si>
  <si>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</si>
  <si>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</si>
  <si>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</si>
  <si>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</si>
  <si>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</si>
  <si>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</si>
  <si>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</si>
  <si>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</si>
  <si>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</si>
  <si>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</si>
  <si>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</si>
  <si>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</si>
  <si>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</si>
  <si>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</si>
  <si>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</si>
  <si>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</si>
  <si>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</si>
  <si>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</si>
  <si>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</si>
  <si>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</si>
  <si>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</si>
  <si>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</si>
  <si>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</si>
  <si>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</si>
  <si>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</si>
  <si>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</si>
  <si>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</si>
  <si>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</si>
  <si>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</si>
  <si>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</si>
  <si>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</si>
  <si>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</si>
  <si>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</si>
  <si>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</si>
  <si>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</si>
  <si>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</si>
  <si>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</si>
  <si>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</si>
  <si>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</si>
  <si>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</si>
  <si>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</si>
  <si>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</si>
  <si>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</si>
  <si>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</si>
  <si>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</si>
  <si>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</si>
  <si>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</si>
  <si>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</si>
  <si>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</si>
  <si>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</si>
  <si>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</si>
  <si>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</si>
  <si>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</si>
  <si>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</si>
  <si>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</si>
  <si>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</si>
  <si>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</si>
  <si>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</si>
  <si>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</si>
  <si>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</si>
  <si>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</si>
  <si>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</si>
  <si>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</si>
  <si>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</si>
  <si>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</si>
  <si>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</si>
  <si>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</si>
  <si>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</si>
  <si>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</si>
  <si>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</si>
  <si>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</si>
  <si>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</si>
  <si>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</si>
  <si>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</si>
  <si>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</si>
  <si>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</si>
  <si>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</si>
  <si>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</si>
  <si>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</si>
  <si>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</si>
  <si>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</si>
  <si>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</si>
  <si>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</si>
  <si>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</si>
  <si>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</si>
  <si>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</si>
  <si>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</si>
  <si>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</si>
  <si>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</si>
  <si>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</si>
  <si>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</si>
  <si>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</si>
  <si>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</si>
  <si>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</si>
  <si>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</si>
  <si>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</si>
  <si>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</si>
  <si>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</si>
  <si>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</si>
  <si>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</si>
  <si>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</si>
  <si>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</si>
  <si>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</si>
  <si>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</si>
  <si>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</si>
  <si>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</si>
  <si>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</si>
  <si>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</si>
  <si>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</si>
  <si>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</si>
  <si>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</si>
  <si>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</si>
  <si>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</si>
  <si>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</si>
  <si>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</si>
  <si>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</si>
  <si>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</si>
  <si>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</si>
  <si>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</si>
  <si>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</si>
  <si>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</si>
  <si>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</si>
  <si>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</si>
  <si>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</si>
  <si>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</si>
  <si>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</si>
  <si>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</si>
  <si>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</si>
  <si>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</si>
  <si>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</si>
  <si>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</si>
  <si>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</si>
  <si>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</si>
  <si>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</si>
  <si>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</si>
  <si>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</si>
  <si>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</si>
  <si>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</si>
  <si>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</si>
  <si>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</si>
  <si>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</si>
  <si>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</si>
  <si>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</si>
  <si>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</si>
  <si>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</si>
  <si>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</si>
  <si>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</si>
  <si>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</si>
  <si>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</si>
  <si>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</si>
  <si>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</si>
  <si>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</si>
  <si>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</si>
  <si>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</si>
  <si>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</si>
  <si>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</si>
  <si>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</si>
  <si>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</si>
  <si>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</si>
  <si>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</si>
  <si>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</si>
  <si>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</si>
  <si>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</si>
  <si>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</si>
  <si>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</si>
  <si>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</si>
  <si>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</si>
  <si>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</si>
  <si>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</si>
  <si>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</si>
  <si>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</si>
  <si>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</si>
  <si>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</si>
  <si>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</si>
  <si>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</si>
  <si>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</si>
  <si>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</si>
  <si>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</si>
  <si>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</si>
  <si>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</si>
  <si>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</si>
  <si>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</si>
  <si>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</si>
  <si>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</si>
  <si>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</si>
  <si>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</si>
  <si>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</si>
  <si>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</si>
  <si>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</si>
  <si>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</si>
  <si>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</si>
  <si>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</si>
  <si>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</si>
  <si>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</si>
  <si>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</si>
  <si>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</si>
  <si>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</si>
  <si>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</si>
  <si>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</si>
  <si>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</si>
  <si>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</si>
  <si>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</si>
  <si>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</si>
  <si>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</si>
  <si>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</si>
  <si>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</si>
  <si>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</si>
  <si>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</si>
  <si>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</si>
  <si>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</si>
  <si>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</si>
  <si>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</si>
  <si>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</si>
  <si>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</si>
  <si>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</si>
  <si>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</si>
  <si>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</si>
  <si>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</si>
  <si>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</si>
  <si>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</si>
  <si>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</si>
  <si>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</si>
  <si>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</si>
  <si>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</si>
  <si>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</si>
  <si>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</si>
  <si>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</si>
  <si>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</si>
  <si>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</si>
  <si>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</si>
  <si>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</si>
  <si>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</si>
  <si>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</si>
  <si>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</si>
  <si>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</si>
  <si>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</si>
  <si>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</si>
  <si>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</si>
  <si>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</si>
  <si>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</si>
  <si>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</si>
  <si>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</si>
  <si>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</si>
  <si>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</si>
  <si>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</si>
  <si>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</si>
  <si>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</si>
  <si>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</si>
  <si>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</si>
  <si>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</si>
  <si>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</si>
  <si>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</si>
  <si>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</si>
  <si>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</si>
  <si>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</si>
  <si>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</si>
  <si>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</si>
  <si>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</si>
  <si>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</si>
  <si>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</si>
  <si>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</si>
  <si>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</si>
  <si>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</si>
  <si>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</si>
  <si>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</si>
  <si>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</si>
  <si>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</si>
  <si>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</si>
  <si>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</si>
  <si>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</si>
  <si>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</si>
  <si>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</si>
  <si>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</si>
  <si>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</si>
  <si>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</si>
  <si>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</si>
  <si>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</si>
  <si>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</si>
  <si>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</si>
  <si>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</si>
  <si>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</si>
  <si>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</si>
  <si>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</si>
  <si>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</si>
  <si>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</si>
  <si>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</si>
  <si>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</si>
  <si>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</si>
  <si>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</si>
  <si>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</si>
  <si>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</si>
  <si>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</si>
  <si>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</si>
  <si>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</si>
  <si>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</si>
  <si>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</si>
  <si>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</si>
  <si>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</si>
  <si>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</si>
  <si>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</si>
  <si>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</si>
  <si>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</si>
  <si>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</si>
  <si>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</si>
  <si>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</si>
  <si>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</si>
  <si>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</si>
  <si>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</si>
  <si>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</si>
  <si>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</si>
  <si>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</si>
  <si>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</si>
  <si>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</si>
  <si>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</si>
  <si>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</si>
  <si>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</si>
  <si>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</si>
  <si>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</si>
  <si>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</si>
  <si>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</si>
  <si>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</si>
  <si>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</si>
  <si>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</si>
  <si>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</si>
  <si>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</si>
  <si>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</si>
  <si>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</si>
  <si>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</si>
  <si>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</si>
  <si>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</si>
  <si>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</si>
  <si>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</si>
  <si>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</si>
  <si>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</si>
  <si>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</si>
  <si>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</si>
  <si>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</si>
  <si>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</si>
  <si>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</si>
  <si>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</si>
  <si>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</si>
  <si>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</si>
  <si>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</si>
  <si>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</si>
  <si>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</si>
  <si>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</si>
  <si>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</si>
  <si>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</si>
  <si>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</si>
  <si>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</si>
  <si>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</si>
  <si>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</si>
  <si>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</si>
  <si>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</si>
  <si>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</si>
  <si>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</si>
  <si>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</si>
  <si>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</si>
  <si>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</si>
  <si>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</si>
  <si>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</si>
  <si>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</si>
  <si>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</si>
  <si>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</si>
  <si>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</si>
  <si>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</si>
  <si>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</si>
  <si>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</si>
  <si>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</si>
  <si>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</si>
  <si>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</si>
  <si>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</si>
  <si>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</si>
  <si>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</si>
  <si>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</si>
  <si>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</si>
  <si>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</si>
  <si>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</si>
  <si>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</si>
  <si>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</si>
  <si>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</si>
  <si>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</si>
  <si>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</si>
  <si>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</si>
  <si>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</si>
  <si>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</si>
  <si>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</si>
  <si>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</si>
  <si>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</si>
  <si>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</si>
  <si>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</si>
  <si>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</si>
  <si>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</si>
  <si>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</si>
  <si>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</si>
  <si>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</si>
  <si>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</si>
  <si>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</si>
  <si>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</si>
  <si>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</si>
  <si>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</si>
  <si>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</si>
  <si>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</si>
  <si>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</si>
  <si>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</si>
  <si>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</si>
  <si>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</si>
  <si>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</si>
  <si>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</si>
  <si>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</si>
  <si>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</si>
  <si>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</si>
  <si>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</si>
  <si>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</si>
  <si>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</si>
  <si>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</si>
  <si>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</si>
  <si>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</si>
  <si>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</si>
  <si>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</si>
  <si>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</si>
  <si>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</si>
  <si>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</si>
  <si>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</si>
  <si>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</si>
  <si>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</si>
  <si>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</si>
  <si>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</si>
  <si>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</si>
  <si>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</si>
  <si>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</si>
  <si>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</si>
  <si>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</si>
  <si>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</si>
  <si>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</si>
  <si>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</si>
  <si>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</si>
  <si>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</si>
  <si>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</si>
  <si>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</si>
  <si>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</si>
  <si>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</si>
  <si>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</si>
  <si>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</si>
  <si>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</si>
  <si>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</si>
  <si>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</si>
  <si>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</si>
  <si>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</si>
  <si>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</si>
  <si>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</si>
  <si>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</si>
  <si>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</si>
  <si>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</si>
  <si>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</si>
  <si>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</si>
  <si>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</si>
  <si>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</si>
  <si>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</si>
  <si>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</si>
  <si>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</si>
  <si>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</si>
  <si>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</si>
  <si>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</si>
  <si>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</si>
  <si>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</si>
  <si>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</si>
  <si>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</si>
  <si>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</si>
  <si>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</si>
  <si>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</si>
  <si>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</si>
  <si>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</si>
  <si>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</si>
  <si>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</si>
  <si>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</si>
  <si>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</si>
  <si>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</si>
  <si>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</si>
  <si>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</si>
  <si>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</si>
  <si>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</si>
  <si>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</si>
  <si>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</si>
  <si>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</si>
  <si>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</si>
  <si>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</si>
  <si>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</si>
  <si>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</si>
  <si>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</si>
  <si>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</si>
  <si>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</si>
  <si>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</si>
  <si>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</si>
  <si>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</si>
  <si>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</si>
  <si>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</si>
  <si>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</si>
  <si>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</si>
  <si>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</si>
  <si>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</si>
  <si>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</si>
  <si>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</si>
  <si>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</si>
  <si>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</si>
  <si>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</si>
  <si>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</si>
  <si>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</si>
  <si>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</si>
  <si>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</si>
  <si>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</si>
  <si>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</si>
  <si>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</si>
  <si>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</si>
  <si>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</si>
  <si>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</si>
  <si>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</si>
  <si>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</si>
  <si>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</si>
  <si>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</si>
  <si>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</si>
  <si>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</si>
  <si>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</si>
  <si>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</si>
  <si>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</si>
  <si>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</si>
  <si>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</si>
  <si>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</si>
  <si>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</si>
  <si>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</si>
  <si>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</si>
  <si>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</si>
  <si>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</si>
  <si>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</si>
  <si>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</si>
  <si>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</si>
  <si>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</si>
  <si>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</si>
  <si>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</si>
  <si>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</si>
  <si>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</si>
  <si>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</si>
  <si>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</si>
  <si>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</si>
  <si>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</si>
  <si>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</si>
  <si>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</si>
  <si>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</si>
  <si>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</si>
  <si>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</si>
  <si>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</si>
  <si>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</si>
  <si>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</si>
  <si>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</si>
  <si>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</si>
  <si>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</si>
  <si>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</si>
  <si>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</si>
  <si>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</si>
  <si>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</si>
  <si>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</si>
  <si>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</si>
  <si>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</si>
  <si>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</si>
  <si>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</si>
  <si>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</si>
  <si>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</si>
  <si>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</si>
  <si>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</si>
  <si>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</si>
  <si>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</si>
  <si>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</si>
  <si>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</si>
  <si>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</si>
  <si>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</si>
  <si>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</si>
  <si>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</si>
  <si>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</si>
  <si>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</si>
  <si>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</si>
  <si>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</si>
  <si>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</si>
  <si>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</si>
  <si>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</si>
  <si>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</si>
  <si>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</si>
  <si>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</si>
  <si>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</si>
  <si>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</si>
  <si>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</si>
  <si>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</si>
  <si>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</si>
  <si>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</si>
  <si>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</si>
  <si>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</si>
  <si>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</si>
  <si>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</si>
  <si>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</si>
  <si>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</si>
  <si>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</si>
  <si>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</si>
  <si>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</si>
  <si>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</si>
  <si>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</si>
  <si>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</si>
  <si>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</si>
  <si>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</si>
  <si>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</si>
  <si>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</si>
  <si>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</si>
  <si>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</si>
  <si>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</si>
  <si>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</si>
  <si>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</si>
  <si>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</si>
  <si>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</si>
  <si>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</si>
  <si>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</si>
  <si>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</si>
  <si>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</si>
  <si>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</si>
  <si>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</si>
  <si>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</si>
  <si>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</si>
  <si>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</si>
  <si>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</si>
  <si>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</si>
  <si>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</si>
  <si>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</si>
  <si>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</si>
  <si>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</si>
  <si>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</si>
  <si>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</si>
  <si>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</si>
  <si>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</si>
  <si>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</si>
  <si>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</si>
  <si>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</si>
  <si>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</si>
  <si>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</si>
  <si>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</si>
  <si>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</si>
  <si>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</si>
  <si>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</si>
  <si>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</si>
  <si>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</si>
  <si>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</si>
  <si>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</si>
  <si>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</si>
  <si>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</si>
  <si>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</si>
  <si>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</si>
  <si>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</si>
  <si>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</si>
  <si>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</si>
  <si>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</si>
  <si>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</si>
  <si>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</si>
  <si>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</si>
  <si>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</si>
  <si>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</si>
  <si>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</si>
  <si>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</si>
  <si>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</si>
  <si>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</si>
  <si>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</si>
  <si>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</si>
  <si>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</si>
  <si>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</si>
  <si>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</si>
  <si>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</si>
  <si>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</si>
  <si>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</si>
  <si>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</si>
  <si>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</si>
  <si>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</si>
  <si>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</si>
  <si>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</si>
  <si>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</si>
  <si>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</si>
  <si>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</si>
  <si>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</si>
  <si>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</si>
  <si>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</si>
  <si>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</si>
  <si>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</si>
  <si>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</si>
  <si>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</si>
  <si>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</si>
  <si>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</si>
  <si>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</si>
  <si>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</si>
  <si>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</si>
  <si>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</si>
  <si>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</si>
  <si>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</si>
  <si>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</si>
  <si>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</si>
  <si>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</si>
  <si>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</si>
  <si>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</si>
  <si>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</si>
  <si>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</si>
  <si>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</si>
  <si>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</si>
  <si>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</si>
  <si>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</si>
  <si>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</si>
  <si>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</si>
  <si>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</si>
  <si>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</si>
  <si>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</si>
  <si>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</si>
  <si>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</si>
  <si>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</si>
  <si>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</si>
  <si>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</si>
  <si>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</si>
  <si>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</si>
  <si>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</si>
  <si>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</si>
  <si>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</si>
  <si>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</si>
  <si>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</si>
  <si>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</si>
  <si>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</si>
  <si>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</si>
  <si>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</si>
  <si>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</si>
  <si>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</si>
  <si>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</si>
  <si>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</si>
  <si>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</si>
  <si>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</si>
  <si>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</si>
  <si>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</si>
  <si>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</si>
  <si>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</si>
  <si>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</si>
  <si>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</si>
  <si>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</si>
  <si>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</si>
  <si>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</si>
  <si>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</si>
  <si>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</si>
  <si>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</si>
  <si>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</si>
  <si>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</si>
  <si>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</si>
  <si>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</si>
  <si>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</si>
  <si>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</si>
  <si>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</si>
  <si>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</si>
  <si>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</si>
  <si>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</si>
  <si>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</si>
  <si>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</si>
  <si>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</si>
  <si>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</si>
  <si>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</si>
  <si>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</si>
  <si>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</si>
  <si>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</si>
  <si>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</si>
  <si>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</si>
  <si>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</si>
  <si>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</si>
  <si>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</si>
  <si>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</si>
  <si>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</si>
  <si>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</si>
  <si>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</si>
  <si>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</si>
  <si>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</si>
  <si>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</si>
  <si>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</si>
  <si>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</si>
  <si>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</si>
  <si>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</si>
  <si>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</si>
  <si>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</si>
  <si>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</si>
  <si>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</si>
  <si>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</si>
  <si>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</si>
  <si>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</si>
  <si>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</si>
  <si>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</si>
  <si>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</si>
  <si>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</si>
  <si>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</si>
  <si>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</si>
  <si>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</si>
  <si>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</si>
  <si>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</si>
  <si>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</si>
  <si>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</si>
  <si>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</si>
  <si>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</si>
  <si>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</si>
  <si>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</si>
  <si>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</si>
  <si>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</si>
  <si>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</si>
  <si>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</si>
  <si>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</si>
  <si>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</si>
  <si>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</si>
  <si>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</si>
  <si>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</si>
  <si>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</si>
  <si>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</si>
  <si>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</si>
  <si>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</si>
  <si>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</si>
  <si>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</si>
  <si>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</si>
  <si>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</si>
  <si>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</si>
  <si>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</si>
  <si>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</si>
  <si>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</si>
  <si>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</si>
  <si>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</si>
  <si>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</si>
  <si>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</si>
  <si>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</si>
  <si>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</si>
  <si>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</si>
  <si>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</si>
  <si>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</si>
  <si>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</si>
  <si>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</si>
  <si>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</si>
  <si>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</si>
  <si>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</si>
  <si>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</si>
  <si>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</si>
  <si>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</si>
  <si>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</si>
  <si>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</si>
  <si>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</si>
  <si>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</si>
  <si>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</si>
  <si>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</si>
  <si>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</si>
  <si>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</si>
  <si>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</si>
  <si>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</si>
  <si>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</si>
  <si>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</si>
  <si>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</si>
  <si>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</si>
  <si>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</si>
  <si>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</si>
  <si>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</si>
  <si>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</si>
  <si>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</si>
  <si>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</si>
  <si>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</si>
  <si>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</si>
  <si>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</si>
  <si>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</si>
  <si>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</si>
  <si>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</si>
  <si>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</si>
  <si>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</si>
  <si>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</si>
  <si>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</si>
  <si>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</si>
  <si>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</si>
  <si>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</si>
  <si>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</si>
  <si>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</si>
  <si>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</si>
  <si>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</si>
  <si>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</si>
  <si>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</si>
  <si>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</si>
  <si>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</si>
  <si>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</si>
  <si>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</si>
  <si>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</si>
  <si>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</si>
  <si>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</si>
  <si>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</si>
  <si>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</si>
  <si>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</si>
  <si>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</si>
  <si>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</si>
  <si>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</si>
  <si>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</si>
  <si>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</si>
  <si>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</si>
  <si>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</si>
  <si>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</si>
  <si>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</si>
  <si>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</si>
  <si>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</si>
  <si>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</si>
  <si>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</si>
  <si>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</si>
  <si>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</si>
  <si>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</si>
  <si>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</si>
  <si>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</si>
  <si>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</si>
  <si>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</si>
  <si>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</si>
  <si>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</si>
  <si>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</si>
  <si>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</si>
  <si>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</si>
  <si>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</si>
  <si>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</si>
  <si>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</si>
  <si>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</si>
  <si>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</si>
  <si>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</si>
  <si>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</si>
  <si>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</si>
  <si>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</si>
  <si>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</si>
  <si>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</si>
  <si>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</si>
  <si>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</si>
  <si>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</si>
  <si>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</si>
  <si>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</si>
  <si>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</si>
  <si>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</si>
  <si>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</si>
  <si>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</si>
  <si>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</si>
  <si>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</si>
  <si>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</si>
  <si>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</si>
  <si>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</si>
  <si>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</si>
  <si>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</si>
  <si>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</si>
  <si>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</si>
  <si>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</si>
  <si>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</si>
  <si>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</si>
  <si>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</si>
  <si>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</si>
  <si>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</si>
  <si>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</si>
  <si>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</si>
  <si>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</si>
  <si>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</si>
  <si>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</si>
  <si>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</si>
  <si>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</si>
  <si>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</si>
  <si>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</si>
  <si>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</si>
  <si>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</si>
  <si>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</si>
  <si>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</si>
  <si>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</si>
  <si>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</si>
  <si>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</si>
  <si>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</si>
  <si>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</si>
  <si>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</si>
  <si>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</si>
  <si>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</si>
  <si>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</si>
  <si>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</si>
  <si>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</si>
  <si>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</si>
  <si>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</si>
  <si>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</si>
  <si>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</si>
  <si>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</si>
  <si>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</si>
  <si>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</si>
  <si>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</si>
  <si>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</si>
  <si>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</si>
  <si>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</si>
  <si>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</si>
  <si>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</si>
  <si>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</si>
  <si>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</si>
  <si>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</si>
  <si>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</si>
  <si>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</si>
  <si>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</si>
  <si>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</si>
  <si>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</si>
  <si>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</si>
  <si>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</si>
  <si>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</si>
  <si>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</si>
  <si>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</si>
  <si>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</si>
  <si>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</si>
  <si>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</si>
  <si>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</si>
  <si>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</si>
  <si>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</si>
  <si>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</si>
  <si>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</si>
  <si>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</si>
  <si>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</si>
  <si>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</si>
  <si>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</si>
  <si>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</si>
  <si>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</si>
  <si>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</si>
  <si>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</si>
  <si>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</si>
  <si>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</si>
  <si>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</si>
  <si>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</si>
  <si>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</si>
  <si>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</si>
  <si>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</si>
  <si>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</si>
  <si>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</si>
  <si>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</si>
  <si>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</si>
  <si>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</si>
  <si>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</si>
  <si>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</si>
  <si>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</si>
  <si>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</si>
  <si>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</si>
  <si>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</si>
  <si>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</si>
  <si>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</si>
  <si>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</si>
  <si>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</si>
  <si>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</si>
  <si>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</si>
  <si>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</si>
  <si>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</si>
  <si>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</si>
  <si>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</si>
  <si>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</si>
  <si>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</si>
  <si>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</si>
  <si>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</si>
  <si>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</si>
  <si>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</si>
  <si>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</si>
  <si>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</si>
  <si>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</si>
  <si>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</si>
  <si>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</si>
  <si>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</si>
  <si>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</si>
  <si>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</si>
  <si>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</si>
  <si>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</si>
  <si>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</si>
  <si>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</si>
  <si>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</si>
  <si>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</si>
  <si>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</si>
  <si>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</si>
  <si>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</si>
  <si>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</si>
  <si>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</si>
  <si>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</si>
  <si>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</si>
  <si>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</si>
  <si>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</si>
  <si>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</si>
  <si>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</si>
  <si>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</si>
  <si>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</si>
  <si>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</si>
  <si>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</si>
  <si>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</si>
  <si>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</si>
  <si>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</si>
  <si>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</si>
  <si>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</si>
  <si>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</si>
  <si>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</si>
  <si>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</si>
  <si>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</si>
  <si>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</si>
  <si>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</si>
  <si>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</si>
  <si>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</si>
  <si>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</si>
  <si>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</si>
  <si>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</si>
  <si>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</si>
  <si>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</si>
  <si>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</si>
  <si>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</si>
  <si>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</si>
  <si>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</si>
  <si>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</si>
  <si>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</si>
  <si>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</si>
  <si>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</si>
  <si>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</si>
  <si>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</si>
  <si>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</si>
  <si>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</si>
  <si>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</si>
  <si>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</si>
  <si>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</si>
  <si>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</si>
  <si>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</si>
  <si>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</si>
  <si>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</si>
  <si>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</si>
  <si>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</si>
  <si>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</si>
  <si>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</si>
  <si>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</si>
  <si>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</si>
  <si>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</si>
  <si>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</si>
  <si>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</si>
  <si>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</si>
  <si>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</si>
  <si>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</si>
  <si>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</si>
  <si>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</si>
  <si>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</si>
  <si>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</si>
  <si>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</si>
  <si>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</si>
  <si>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</si>
  <si>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</si>
  <si>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</si>
  <si>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</si>
  <si>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</si>
  <si>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</si>
  <si>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</si>
  <si>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</si>
  <si>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</si>
  <si>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</si>
  <si>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</si>
  <si>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</si>
  <si>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</si>
  <si>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</si>
  <si>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</si>
  <si>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</si>
  <si>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</si>
  <si>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</si>
  <si>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</si>
  <si>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</si>
  <si>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</si>
  <si>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</si>
  <si>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</si>
  <si>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</si>
  <si>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</si>
  <si>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</si>
  <si>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</si>
  <si>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</si>
  <si>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</si>
  <si>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</si>
  <si>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</si>
  <si>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</si>
  <si>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</si>
  <si>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</si>
  <si>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</si>
  <si>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</si>
  <si>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</si>
  <si>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</si>
  <si>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</si>
  <si>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</si>
  <si>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</si>
  <si>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</si>
  <si>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</si>
  <si>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</si>
  <si>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</si>
  <si>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</si>
  <si>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</si>
  <si>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</si>
  <si>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</si>
  <si>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</si>
  <si>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</si>
  <si>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</si>
  <si>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</si>
  <si>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</si>
  <si>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</si>
  <si>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</si>
  <si>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</si>
  <si>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</si>
  <si>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</si>
  <si>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</si>
  <si>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</si>
  <si>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</si>
  <si>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</si>
  <si>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</si>
  <si>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</si>
  <si>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</si>
  <si>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</si>
  <si>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</si>
  <si>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</si>
  <si>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</si>
  <si>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</si>
  <si>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</si>
  <si>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</si>
  <si>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</si>
  <si>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</si>
  <si>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</si>
  <si>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</si>
  <si>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</si>
  <si>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</si>
  <si>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</si>
  <si>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</si>
  <si>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</si>
  <si>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</si>
  <si>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</si>
  <si>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</si>
  <si>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</si>
  <si>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</si>
  <si>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</si>
  <si>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</si>
  <si>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</si>
  <si>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</si>
  <si>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</si>
  <si>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</si>
  <si>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</si>
  <si>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</si>
  <si>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</si>
  <si>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</si>
  <si>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</si>
  <si>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</si>
  <si>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</si>
  <si>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</si>
  <si>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</si>
  <si>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</si>
  <si>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</si>
  <si>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</si>
  <si>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</si>
  <si>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</si>
  <si>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</si>
  <si>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</si>
  <si>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</si>
  <si>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</si>
  <si>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</si>
  <si>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</si>
  <si>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</si>
  <si>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</si>
  <si>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</si>
  <si>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</si>
  <si>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</si>
  <si>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</si>
  <si>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</si>
  <si>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</si>
  <si>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</si>
  <si>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</si>
  <si>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</si>
  <si>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</si>
  <si>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</si>
  <si>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</si>
  <si>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</si>
  <si>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</si>
  <si>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</si>
  <si>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</si>
  <si>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</si>
  <si>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</si>
  <si>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</si>
  <si>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</si>
  <si>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</si>
  <si>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</si>
  <si>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</si>
  <si>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</si>
  <si>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</si>
  <si>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</si>
  <si>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</si>
  <si>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</si>
  <si>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</si>
  <si>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</si>
  <si>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</si>
  <si>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</si>
  <si>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</si>
  <si>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</si>
  <si>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</si>
  <si>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</si>
  <si>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</si>
  <si>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</si>
  <si>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</si>
  <si>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</si>
  <si>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</si>
  <si>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</si>
  <si>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</si>
  <si>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</si>
  <si>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</si>
  <si>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</si>
  <si>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</si>
  <si>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</si>
  <si>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</si>
  <si>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</si>
  <si>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</si>
  <si>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</si>
  <si>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</si>
  <si>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</si>
  <si>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</si>
  <si>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</si>
  <si>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</si>
  <si>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</si>
  <si>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</si>
  <si>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</si>
  <si>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</si>
  <si>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</si>
  <si>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</si>
  <si>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</si>
  <si>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</si>
  <si>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</si>
  <si>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</si>
  <si>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</si>
  <si>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</si>
  <si>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</si>
  <si>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</si>
  <si>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</si>
  <si>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</si>
  <si>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</si>
  <si>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</si>
  <si>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</si>
  <si>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</si>
  <si>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</si>
  <si>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</si>
  <si>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</si>
  <si>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</si>
  <si>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</si>
  <si>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</si>
  <si>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</si>
  <si>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</si>
  <si>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</si>
  <si>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</si>
  <si>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</si>
  <si>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</si>
  <si>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</si>
  <si>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</si>
  <si>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</si>
  <si>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</si>
  <si>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</si>
  <si>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</si>
  <si>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</si>
  <si>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</si>
  <si>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</si>
  <si>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</si>
  <si>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</si>
  <si>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</si>
  <si>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</si>
  <si>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</si>
  <si>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</si>
  <si>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</si>
  <si>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</si>
  <si>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</si>
  <si>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</si>
  <si>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</si>
  <si>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</si>
  <si>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</si>
  <si>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</si>
  <si>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</si>
  <si>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</si>
  <si>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</si>
  <si>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</si>
  <si>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</si>
  <si>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</si>
  <si>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</si>
  <si>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</si>
  <si>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</si>
  <si>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</si>
  <si>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</si>
  <si>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</si>
  <si>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</si>
  <si>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</si>
  <si>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</si>
  <si>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</si>
  <si>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</si>
  <si>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</si>
  <si>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</si>
  <si>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</si>
  <si>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</si>
  <si>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</si>
  <si>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</si>
  <si>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</si>
  <si>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</si>
  <si>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</si>
  <si>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</si>
  <si>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</si>
  <si>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</si>
  <si>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</si>
  <si>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</si>
  <si>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</si>
  <si>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</si>
  <si>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</si>
  <si>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</si>
  <si>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</si>
  <si>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</si>
  <si>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</si>
  <si>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</si>
  <si>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</si>
  <si>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</si>
  <si>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</si>
  <si>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</si>
  <si>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</si>
  <si>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</si>
  <si>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</si>
  <si>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</si>
  <si>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</si>
  <si>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</si>
  <si>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</si>
  <si>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</si>
  <si>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</si>
  <si>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</si>
  <si>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</si>
  <si>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</si>
  <si>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</si>
  <si>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</si>
  <si>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</si>
  <si>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</si>
  <si>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</si>
  <si>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</si>
  <si>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</si>
  <si>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</si>
  <si>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</si>
  <si>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</si>
  <si>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</si>
  <si>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</si>
  <si>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</si>
  <si>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</si>
  <si>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</si>
  <si>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</si>
  <si>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</si>
  <si>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</si>
  <si>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</si>
  <si>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</si>
  <si>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</si>
  <si>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</si>
  <si>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</si>
  <si>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</si>
  <si>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</si>
  <si>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</si>
  <si>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</si>
  <si>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</si>
  <si>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</si>
  <si>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</si>
  <si>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</si>
  <si>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</si>
  <si>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</si>
  <si>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</si>
  <si>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</si>
  <si>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</si>
  <si>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</si>
  <si>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</si>
  <si>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</si>
  <si>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</si>
  <si>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</si>
  <si>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</si>
  <si>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</si>
  <si>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</si>
  <si>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</si>
  <si>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</si>
  <si>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</si>
  <si>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</si>
  <si>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</si>
  <si>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</si>
  <si>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</si>
  <si>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</si>
  <si>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</si>
  <si>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</si>
  <si>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</si>
  <si>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</si>
  <si>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</si>
  <si>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</si>
  <si>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</si>
  <si>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</si>
  <si>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</si>
  <si>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</si>
  <si>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</si>
  <si>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</si>
  <si>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</si>
  <si>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</si>
  <si>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</si>
  <si>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</si>
  <si>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</si>
  <si>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</si>
  <si>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</si>
  <si>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</si>
  <si>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</si>
  <si>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</si>
  <si>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</si>
  <si>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</si>
  <si>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</si>
  <si>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</si>
  <si>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</si>
  <si>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</si>
  <si>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</si>
  <si>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</si>
  <si>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</si>
  <si>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</si>
  <si>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</si>
  <si>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</si>
  <si>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</si>
  <si>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</si>
  <si>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</si>
  <si>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</si>
  <si>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</si>
  <si>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</si>
  <si>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</si>
  <si>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</si>
  <si>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</si>
  <si>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</si>
  <si>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</si>
  <si>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</si>
  <si>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</si>
  <si>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</si>
  <si>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</si>
  <si>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</si>
  <si>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</si>
  <si>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</si>
  <si>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</si>
  <si>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</si>
  <si>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</si>
  <si>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</si>
  <si>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</si>
  <si>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</si>
  <si>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</si>
  <si>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</si>
  <si>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</si>
  <si>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</si>
  <si>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</si>
  <si>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</si>
  <si>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</si>
  <si>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</si>
  <si>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</si>
  <si>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</si>
  <si>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</si>
  <si>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</si>
  <si>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</si>
  <si>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</si>
  <si>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</si>
  <si>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</si>
  <si>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</si>
  <si>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</si>
  <si>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</si>
  <si>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</si>
  <si>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</si>
  <si>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</si>
  <si>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</si>
  <si>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</si>
  <si>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</si>
  <si>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</si>
  <si>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</si>
  <si>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</si>
  <si>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</si>
  <si>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</si>
  <si>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</si>
  <si>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</si>
  <si>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</si>
  <si>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</si>
  <si>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</si>
  <si>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</si>
  <si>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</si>
  <si>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</si>
  <si>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</si>
  <si>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</si>
  <si>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</si>
  <si>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</si>
  <si>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</si>
  <si>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</si>
  <si>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</si>
  <si>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</si>
  <si>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</si>
  <si>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</si>
  <si>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</si>
  <si>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</si>
  <si>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</si>
  <si>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</si>
  <si>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</si>
  <si>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</si>
  <si>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</si>
  <si>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</si>
  <si>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</si>
  <si>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</si>
  <si>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</si>
  <si>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</si>
  <si>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</si>
  <si>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</si>
  <si>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</si>
  <si>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</si>
  <si>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</si>
  <si>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</si>
  <si>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</si>
  <si>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</si>
  <si>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</si>
  <si>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</si>
  <si>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</si>
  <si>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</si>
  <si>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</si>
  <si>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</si>
  <si>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</si>
  <si>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</si>
  <si>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</si>
  <si>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</si>
  <si>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</si>
  <si>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</si>
  <si>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</si>
  <si>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</si>
  <si>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</si>
  <si>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</si>
  <si>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</si>
  <si>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</si>
  <si>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</si>
  <si>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</si>
  <si>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</si>
  <si>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</si>
  <si>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</si>
  <si>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</si>
  <si>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</si>
  <si>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</si>
  <si>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</si>
  <si>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</si>
  <si>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</si>
  <si>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</si>
  <si>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</si>
  <si>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</si>
  <si>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</si>
  <si>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</si>
  <si>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</si>
  <si>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</si>
  <si>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</si>
  <si>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</si>
  <si>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</si>
  <si>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</si>
  <si>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</si>
  <si>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</si>
  <si>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</si>
  <si>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</si>
  <si>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</si>
  <si>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</si>
  <si>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</si>
  <si>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</si>
  <si>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</si>
  <si>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</si>
  <si>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</si>
  <si>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</si>
  <si>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</si>
  <si>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</si>
  <si>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</si>
  <si>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</si>
  <si>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</si>
  <si>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</si>
  <si>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</si>
  <si>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</si>
  <si>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</si>
  <si>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</si>
  <si>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</si>
  <si>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</si>
  <si>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</si>
  <si>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</si>
  <si>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</si>
  <si>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</si>
  <si>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</si>
  <si>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</si>
  <si>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</si>
  <si>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</si>
  <si>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</si>
  <si>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</si>
  <si>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</si>
  <si>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</si>
  <si>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</si>
  <si>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</si>
  <si>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</si>
  <si>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</si>
  <si>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</si>
  <si>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</si>
  <si>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</si>
  <si>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</si>
  <si>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</si>
  <si>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</si>
  <si>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</si>
  <si>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</si>
  <si>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</si>
  <si>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</si>
  <si>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</si>
  <si>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</si>
  <si>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</si>
  <si>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</si>
  <si>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</si>
  <si>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</si>
  <si>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</si>
  <si>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</si>
  <si>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</si>
  <si>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</si>
  <si>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</si>
  <si>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</si>
  <si>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</si>
  <si>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</si>
  <si>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</si>
  <si>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</si>
  <si>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</si>
  <si>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</si>
  <si>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</si>
  <si>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</si>
  <si>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</si>
  <si>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</si>
  <si>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</si>
  <si>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</si>
  <si>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</si>
  <si>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</si>
  <si>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</si>
  <si>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</si>
  <si>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</si>
  <si>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</si>
  <si>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</si>
  <si>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</si>
  <si>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</si>
  <si>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</si>
  <si>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</si>
  <si>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</si>
  <si>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</si>
  <si>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</si>
  <si>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</si>
  <si>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</si>
  <si>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</si>
  <si>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</si>
  <si>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</si>
  <si>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</si>
  <si>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</si>
  <si>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</si>
  <si>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</si>
  <si>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</si>
  <si>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</si>
  <si>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</si>
  <si>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</si>
  <si>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</si>
  <si>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</si>
  <si>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</si>
  <si>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</si>
  <si>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</si>
  <si>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</si>
  <si>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</si>
  <si>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</si>
  <si>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</si>
  <si>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</si>
  <si>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</si>
  <si>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</si>
  <si>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</si>
  <si>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</si>
  <si>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</si>
  <si>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</si>
  <si>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</si>
  <si>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</si>
  <si>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</si>
  <si>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</si>
  <si>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</si>
  <si>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</si>
  <si>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</si>
  <si>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</si>
  <si>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</si>
  <si>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</si>
  <si>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</si>
  <si>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</si>
  <si>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</si>
  <si>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</si>
  <si>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</si>
  <si>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</si>
  <si>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</si>
  <si>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</si>
  <si>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</si>
  <si>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</si>
  <si>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</si>
  <si>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</si>
  <si>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</si>
  <si>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</si>
  <si>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</si>
  <si>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</si>
  <si>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</si>
  <si>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</si>
  <si>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</si>
  <si>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</si>
  <si>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</si>
  <si>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</si>
  <si>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</si>
  <si>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</si>
  <si>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</si>
  <si>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</si>
  <si>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</si>
  <si>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</si>
  <si>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</si>
  <si>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</si>
  <si>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</si>
  <si>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</si>
  <si>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</si>
  <si>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</si>
  <si>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</si>
  <si>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</si>
  <si>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</si>
  <si>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</si>
  <si>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</si>
  <si>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</si>
  <si>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</si>
  <si>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</si>
  <si>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</si>
  <si>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</si>
  <si>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</si>
  <si>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</si>
  <si>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</si>
  <si>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</si>
  <si>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</si>
  <si>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</si>
  <si>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</si>
  <si>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</si>
  <si>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</si>
  <si>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</si>
  <si>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</si>
  <si>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</si>
  <si>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</si>
  <si>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</si>
  <si>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</si>
  <si>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</si>
  <si>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</si>
  <si>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</si>
  <si>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</si>
  <si>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</si>
  <si>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</si>
  <si>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</si>
  <si>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</si>
  <si>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</si>
  <si>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</si>
  <si>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</si>
  <si>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</si>
  <si>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</si>
  <si>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</si>
  <si>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</si>
  <si>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</si>
  <si>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</si>
  <si>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</si>
  <si>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</si>
  <si>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</si>
  <si>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</si>
  <si>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</si>
  <si>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</si>
  <si>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</si>
  <si>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</si>
  <si>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</si>
  <si>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</si>
  <si>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</si>
  <si>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</si>
  <si>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</si>
  <si>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</si>
  <si>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</si>
  <si>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</si>
  <si>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</si>
  <si>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</si>
  <si>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</si>
  <si>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</si>
  <si>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</si>
  <si>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</si>
  <si>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</si>
  <si>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</si>
  <si>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</si>
  <si>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</si>
  <si>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</si>
  <si>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</si>
  <si>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</si>
  <si>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</si>
  <si>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</si>
  <si>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</si>
  <si>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</si>
  <si>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</si>
  <si>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</si>
  <si>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</si>
  <si>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</si>
  <si>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</si>
  <si>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</si>
  <si>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</si>
  <si>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</si>
  <si>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</si>
  <si>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</si>
  <si>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</si>
  <si>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</si>
  <si>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</si>
  <si>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</si>
  <si>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</si>
  <si>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</si>
  <si>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</si>
  <si>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</si>
  <si>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</si>
  <si>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</si>
  <si>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</si>
  <si>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</si>
  <si>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</si>
  <si>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</si>
  <si>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</si>
  <si>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</si>
  <si>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</si>
  <si>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</si>
  <si>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</si>
  <si>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</si>
  <si>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</si>
  <si>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</si>
  <si>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</si>
  <si>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</si>
  <si>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</si>
  <si>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</si>
  <si>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</si>
  <si>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</si>
  <si>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</si>
  <si>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</si>
  <si>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</si>
  <si>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</si>
  <si>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</si>
  <si>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</si>
  <si>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</si>
  <si>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</si>
  <si>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</si>
  <si>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</si>
  <si>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</si>
  <si>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</si>
  <si>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</si>
  <si>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</si>
  <si>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</si>
  <si>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</si>
  <si>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</si>
  <si>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</si>
  <si>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</si>
  <si>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</si>
  <si>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</si>
  <si>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</si>
  <si>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</si>
  <si>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</si>
  <si>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</si>
  <si>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</si>
  <si>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</si>
  <si>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</si>
  <si>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</si>
  <si>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</si>
  <si>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</si>
  <si>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</si>
  <si>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</si>
  <si>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</si>
  <si>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</si>
  <si>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</si>
  <si>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</si>
  <si>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</si>
  <si>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</si>
  <si>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</si>
  <si>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</si>
  <si>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</si>
  <si>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</si>
  <si>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</si>
  <si>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</si>
  <si>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</si>
  <si>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</si>
  <si>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</si>
  <si>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</si>
  <si>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</si>
  <si>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</si>
  <si>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</si>
  <si>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</si>
  <si>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</si>
  <si>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</si>
  <si>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</si>
  <si>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</si>
  <si>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</si>
  <si>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</si>
  <si>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</si>
  <si>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</si>
  <si>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</si>
  <si>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</si>
  <si>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</si>
  <si>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</si>
  <si>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</si>
  <si>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</si>
  <si>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</si>
  <si>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</si>
  <si>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</si>
  <si>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</si>
  <si>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</si>
  <si>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</si>
  <si>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</si>
  <si>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</si>
  <si>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</si>
  <si>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</si>
  <si>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</si>
  <si>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</si>
  <si>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</si>
  <si>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</si>
  <si>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</si>
  <si>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</si>
  <si>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</si>
  <si>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</si>
  <si>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</si>
  <si>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</si>
  <si>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</si>
  <si>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</si>
  <si>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</si>
  <si>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</si>
  <si>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</si>
  <si>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</si>
  <si>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</si>
  <si>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</si>
  <si>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</si>
  <si>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</si>
  <si>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</si>
  <si>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</si>
  <si>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</si>
  <si>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</si>
  <si>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</si>
  <si>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</si>
  <si>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</si>
  <si>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</si>
  <si>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</si>
  <si>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</si>
  <si>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</si>
  <si>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</si>
  <si>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</si>
  <si>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</si>
  <si>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</si>
  <si>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</si>
  <si>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</si>
  <si>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</si>
  <si>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</si>
  <si>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</si>
  <si>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</si>
  <si>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</si>
  <si>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</si>
  <si>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</si>
  <si>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</si>
  <si>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</si>
  <si>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</si>
  <si>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</si>
  <si>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</si>
  <si>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</si>
  <si>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</si>
  <si>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</si>
  <si>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</si>
  <si>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</si>
  <si>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</si>
  <si>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</si>
  <si>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</si>
  <si>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</si>
  <si>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</si>
  <si>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</si>
  <si>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</si>
  <si>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</si>
  <si>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</si>
  <si>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</si>
  <si>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</si>
  <si>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</si>
  <si>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</si>
  <si>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</si>
  <si>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</si>
  <si>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</si>
  <si>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</si>
  <si>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</si>
  <si>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</si>
  <si>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</si>
  <si>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</si>
  <si>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</si>
  <si>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</si>
  <si>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</si>
  <si>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</si>
  <si>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</si>
  <si>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</si>
  <si>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</si>
  <si>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</si>
  <si>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</si>
  <si>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</si>
  <si>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</si>
  <si>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</si>
  <si>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</si>
  <si>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</si>
  <si>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</si>
  <si>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</si>
  <si>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</si>
  <si>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</si>
  <si>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</si>
  <si>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</si>
  <si>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</si>
  <si>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</si>
  <si>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</si>
  <si>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</si>
  <si>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</si>
  <si>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</si>
  <si>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</si>
  <si>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</si>
  <si>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</si>
  <si>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</si>
  <si>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</si>
  <si>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</si>
  <si>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</si>
  <si>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</si>
  <si>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</si>
  <si>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</si>
  <si>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</si>
  <si>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</si>
  <si>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</si>
  <si>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</si>
  <si>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</si>
  <si>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</si>
  <si>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</si>
  <si>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</si>
  <si>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</si>
  <si>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</si>
  <si>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</si>
  <si>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</si>
  <si>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</si>
  <si>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</si>
  <si>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</si>
  <si>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</si>
  <si>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</si>
  <si>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</si>
  <si>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</si>
  <si>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</si>
  <si>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</si>
  <si>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</si>
  <si>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</si>
  <si>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</si>
  <si>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</si>
  <si>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</si>
  <si>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</si>
  <si>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</si>
  <si>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</si>
  <si>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</si>
  <si>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</si>
  <si>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</si>
  <si>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</si>
  <si>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</si>
  <si>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</si>
  <si>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</si>
  <si>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</si>
  <si>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</si>
  <si>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</si>
  <si>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</si>
  <si>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</si>
  <si>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</si>
  <si>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</si>
  <si>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</si>
  <si>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</si>
  <si>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</si>
  <si>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</si>
  <si>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</si>
  <si>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</si>
  <si>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</si>
  <si>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</si>
  <si>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</si>
  <si>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</si>
  <si>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</si>
  <si>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</si>
  <si>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</si>
  <si>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</si>
  <si>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</si>
  <si>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</si>
  <si>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</si>
  <si>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</si>
  <si>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</si>
  <si>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</si>
  <si>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</si>
  <si>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</si>
  <si>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</si>
  <si>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</si>
  <si>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</si>
  <si>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</si>
  <si>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</si>
  <si>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</si>
  <si>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</si>
  <si>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</si>
  <si>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</si>
  <si>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</si>
  <si>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</si>
  <si>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</si>
  <si>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</si>
  <si>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</si>
  <si>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</si>
  <si>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</si>
  <si>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</si>
  <si>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</si>
  <si>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</si>
  <si>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</si>
  <si>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</si>
  <si>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</si>
  <si>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</si>
  <si>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</si>
  <si>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</si>
  <si>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</si>
  <si>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</si>
  <si>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</si>
  <si>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</si>
  <si>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</si>
  <si>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</si>
  <si>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</si>
  <si>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</si>
  <si>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</si>
  <si>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</si>
  <si>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</si>
  <si>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</si>
  <si>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</si>
  <si>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</si>
  <si>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</si>
  <si>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</si>
  <si>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</si>
  <si>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</si>
  <si>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</si>
  <si>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</si>
  <si>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</si>
  <si>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</si>
  <si>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</si>
  <si>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</si>
  <si>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</si>
  <si>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</si>
  <si>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</si>
  <si>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</si>
  <si>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</si>
  <si>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</si>
  <si>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</si>
  <si>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</si>
  <si>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</si>
  <si>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</si>
  <si>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</si>
  <si>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</si>
  <si>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</si>
  <si>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</si>
  <si>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</si>
  <si>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</si>
  <si>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</si>
  <si>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</si>
  <si>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</si>
  <si>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</si>
  <si>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</si>
  <si>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</si>
  <si>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</si>
  <si>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</si>
  <si>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</si>
  <si>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</si>
  <si>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</si>
  <si>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</si>
  <si>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</si>
  <si>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</si>
  <si>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</si>
  <si>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</si>
  <si>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</si>
  <si>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</si>
  <si>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</si>
  <si>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</si>
  <si>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</si>
  <si>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</si>
  <si>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</si>
  <si>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</si>
  <si>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</si>
  <si>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</si>
  <si>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</si>
  <si>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</si>
  <si>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</si>
  <si>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</si>
  <si>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</si>
  <si>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</si>
  <si>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</si>
  <si>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</si>
  <si>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</si>
  <si>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</si>
  <si>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</si>
  <si>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</si>
  <si>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</si>
  <si>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</si>
  <si>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</si>
  <si>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</si>
  <si>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</si>
  <si>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</si>
  <si>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</si>
  <si>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</si>
  <si>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</si>
  <si>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</si>
  <si>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</si>
  <si>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</si>
  <si>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</si>
  <si>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</si>
  <si>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</si>
  <si>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</si>
  <si>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</si>
  <si>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</si>
  <si>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</si>
  <si>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</si>
  <si>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</si>
  <si>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</si>
  <si>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</si>
  <si>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</si>
  <si>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</si>
  <si>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</si>
  <si>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</si>
  <si>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</si>
  <si>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</si>
  <si>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</si>
  <si>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</si>
  <si>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</si>
  <si>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</si>
  <si>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</si>
  <si>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</si>
  <si>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</si>
  <si>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</si>
  <si>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</si>
  <si>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</si>
  <si>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</si>
  <si>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</si>
  <si>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</si>
  <si>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</si>
  <si>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</si>
  <si>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</si>
  <si>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</si>
  <si>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</si>
  <si>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</si>
  <si>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</si>
  <si>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</si>
  <si>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</si>
  <si>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</si>
  <si>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</si>
  <si>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</si>
  <si>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</si>
  <si>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</si>
  <si>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</si>
  <si>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</si>
  <si>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</si>
  <si>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</si>
  <si>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</si>
  <si>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</si>
  <si>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</si>
  <si>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</si>
  <si>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</si>
  <si>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</si>
  <si>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</si>
  <si>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</si>
  <si>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</si>
  <si>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</si>
  <si>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</si>
  <si>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</si>
  <si>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</si>
  <si>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</si>
  <si>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</si>
  <si>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</si>
  <si>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</si>
  <si>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</si>
  <si>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</si>
  <si>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</si>
  <si>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</si>
  <si>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</si>
  <si>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</si>
  <si>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</si>
  <si>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</si>
  <si>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</si>
  <si>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</si>
  <si>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</si>
  <si>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</si>
  <si>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</si>
  <si>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</si>
  <si>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</si>
  <si>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</si>
  <si>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</si>
  <si>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</si>
  <si>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</si>
  <si>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</si>
  <si>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</si>
  <si>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</si>
  <si>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</si>
  <si>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</si>
  <si>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</si>
  <si>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</si>
  <si>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</si>
  <si>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</si>
  <si>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</si>
  <si>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</si>
  <si>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</si>
  <si>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</si>
  <si>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</si>
  <si>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</si>
  <si>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</si>
  <si>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</si>
  <si>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</si>
  <si>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</si>
  <si>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</si>
  <si>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</si>
  <si>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</si>
  <si>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</si>
  <si>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</si>
  <si>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</si>
  <si>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</si>
  <si>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</si>
  <si>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</si>
  <si>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</si>
  <si>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</si>
  <si>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</si>
  <si>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</si>
  <si>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</si>
  <si>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</si>
  <si>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</si>
  <si>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</si>
  <si>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</si>
  <si>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</si>
  <si>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</si>
  <si>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</si>
  <si>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</si>
  <si>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</si>
  <si>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</si>
  <si>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</si>
  <si>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</si>
  <si>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</si>
  <si>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</si>
  <si>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</si>
  <si>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</si>
  <si>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</si>
  <si>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</si>
  <si>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</si>
  <si>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</si>
  <si>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</si>
  <si>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</si>
  <si>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</si>
  <si>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</si>
  <si>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</si>
  <si>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</si>
  <si>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</si>
  <si>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</si>
  <si>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</si>
  <si>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</si>
  <si>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</si>
  <si>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</si>
  <si>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</si>
  <si>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</si>
  <si>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</si>
  <si>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</si>
  <si>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</si>
  <si>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</si>
  <si>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</si>
  <si>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</si>
  <si>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</si>
  <si>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</si>
  <si>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</si>
  <si>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</si>
  <si>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</si>
  <si>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</si>
  <si>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</si>
  <si>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</si>
  <si>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</si>
  <si>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</si>
  <si>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</si>
  <si>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</si>
  <si>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</si>
  <si>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</si>
  <si>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</si>
  <si>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</si>
  <si>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</si>
  <si>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</si>
  <si>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</si>
  <si>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</si>
  <si>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</si>
  <si>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</si>
  <si>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</si>
  <si>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</si>
  <si>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</si>
  <si>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</si>
  <si>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</si>
  <si>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</si>
  <si>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</si>
  <si>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</si>
  <si>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</si>
  <si>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</si>
  <si>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</si>
  <si>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</si>
  <si>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</si>
  <si>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</si>
  <si>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</si>
  <si>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</si>
  <si>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</si>
  <si>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</si>
  <si>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</si>
  <si>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</si>
  <si>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</si>
  <si>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</si>
  <si>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</si>
  <si>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</si>
  <si>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</si>
  <si>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</si>
  <si>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</si>
  <si>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</si>
  <si>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</si>
  <si>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</si>
  <si>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</si>
  <si>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</si>
  <si>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</si>
  <si>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</si>
  <si>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</si>
  <si>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</si>
  <si>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</si>
  <si>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</si>
  <si>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</si>
  <si>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</si>
  <si>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</si>
  <si>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</si>
  <si>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</si>
  <si>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</si>
  <si>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</si>
  <si>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</si>
  <si>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</si>
  <si>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</si>
  <si>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</si>
  <si>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</si>
  <si>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</si>
  <si>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</si>
  <si>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</si>
  <si>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</si>
  <si>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</si>
  <si>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</si>
  <si>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</si>
  <si>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</si>
  <si>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</si>
  <si>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</si>
  <si>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</si>
  <si>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</si>
  <si>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</si>
  <si>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</si>
  <si>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</si>
  <si>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</si>
  <si>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</si>
  <si>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</si>
  <si>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</si>
  <si>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</si>
  <si>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</si>
  <si>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</si>
  <si>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</si>
  <si>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</si>
  <si>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</si>
  <si>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</si>
  <si>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</si>
  <si>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</si>
  <si>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</si>
  <si>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</si>
  <si>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</si>
  <si>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</si>
  <si>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</si>
  <si>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</si>
  <si>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</si>
  <si>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</si>
  <si>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</si>
  <si>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</si>
  <si>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</si>
  <si>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</si>
  <si>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</si>
  <si>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</si>
  <si>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</si>
  <si>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</si>
  <si>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</si>
  <si>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</si>
  <si>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</si>
  <si>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</si>
  <si>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</si>
  <si>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</si>
  <si>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</si>
  <si>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</si>
  <si>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</si>
  <si>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</si>
  <si>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</si>
  <si>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</si>
  <si>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</si>
  <si>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</si>
  <si>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</si>
  <si>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</si>
  <si>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</si>
  <si>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</si>
  <si>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</si>
  <si>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</si>
  <si>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</si>
  <si>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</si>
  <si>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</si>
  <si>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</si>
  <si>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</si>
  <si>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</si>
  <si>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</si>
  <si>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</si>
  <si>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</si>
  <si>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</si>
  <si>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</si>
  <si>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</si>
  <si>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</si>
  <si>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</si>
  <si>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</si>
  <si>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</si>
  <si>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</si>
  <si>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</si>
  <si>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</si>
  <si>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</si>
  <si>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</si>
  <si>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</si>
  <si>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</si>
  <si>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</si>
  <si>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</si>
  <si>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</si>
  <si>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</si>
  <si>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</si>
  <si>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</si>
  <si>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</si>
  <si>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</si>
  <si>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</si>
  <si>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</si>
  <si>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</si>
  <si>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</si>
  <si>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</si>
  <si>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</si>
  <si>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</si>
  <si>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</si>
  <si>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</si>
  <si>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</si>
  <si>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</si>
  <si>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</si>
  <si>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</si>
  <si>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</si>
  <si>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</si>
  <si>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</si>
  <si>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</si>
  <si>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</si>
  <si>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</si>
  <si>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</si>
  <si>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</si>
  <si>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</si>
  <si>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</si>
  <si>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</si>
  <si>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</si>
  <si>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</si>
  <si>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</si>
  <si>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</si>
  <si>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</si>
  <si>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</si>
  <si>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</si>
  <si>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</si>
  <si>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</si>
  <si>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</si>
  <si>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</si>
  <si>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</si>
  <si>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</si>
  <si>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</si>
  <si>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</si>
  <si>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</si>
  <si>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</si>
  <si>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</si>
  <si>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</si>
  <si>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</si>
  <si>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</si>
  <si>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</si>
  <si>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</si>
  <si>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</si>
  <si>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</si>
  <si>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</si>
  <si>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</si>
  <si>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</si>
  <si>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</si>
  <si>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</si>
  <si>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</si>
  <si>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</si>
  <si>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</si>
  <si>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</si>
  <si>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</si>
  <si>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</si>
  <si>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</si>
  <si>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</si>
  <si>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</si>
  <si>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</si>
  <si>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</si>
  <si>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</si>
  <si>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</si>
  <si>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</si>
  <si>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</si>
  <si>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</si>
  <si>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</si>
  <si>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</si>
  <si>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</si>
  <si>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</si>
  <si>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</si>
  <si>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</si>
  <si>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</si>
  <si>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</si>
  <si>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</si>
  <si>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</si>
  <si>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</si>
  <si>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</si>
  <si>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</si>
  <si>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</si>
  <si>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</si>
  <si>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</si>
  <si>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</si>
  <si>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</si>
  <si>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</si>
  <si>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</si>
  <si>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</si>
  <si>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</si>
  <si>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</si>
  <si>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</si>
  <si>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</si>
  <si>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</si>
  <si>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</si>
  <si>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</si>
  <si>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</si>
  <si>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</si>
  <si>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</si>
  <si>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</si>
  <si>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</si>
  <si>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</si>
  <si>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</si>
  <si>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</si>
  <si>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</si>
  <si>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</si>
  <si>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</si>
  <si>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</si>
  <si>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</si>
  <si>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</si>
  <si>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</si>
  <si>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</si>
  <si>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</si>
  <si>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</si>
  <si>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</si>
  <si>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</si>
  <si>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</si>
  <si>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</si>
  <si>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</si>
  <si>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</si>
  <si>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</si>
  <si>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</si>
  <si>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</si>
  <si>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</si>
  <si>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</si>
  <si>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</si>
  <si>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</si>
  <si>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</si>
  <si>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</si>
  <si>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</si>
  <si>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</si>
  <si>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</si>
  <si>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</si>
  <si>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</si>
  <si>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</si>
  <si>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</si>
  <si>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</si>
  <si>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</si>
  <si>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</si>
  <si>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</si>
  <si>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</si>
  <si>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</si>
  <si>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</si>
  <si>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</si>
  <si>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</si>
  <si>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</si>
  <si>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</si>
  <si>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</si>
  <si>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</si>
  <si>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</si>
  <si>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</si>
  <si>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</si>
  <si>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</si>
  <si>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</si>
  <si>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</si>
  <si>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</si>
  <si>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</si>
  <si>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</si>
  <si>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</si>
  <si>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</si>
  <si>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</si>
  <si>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</si>
  <si>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</si>
  <si>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</si>
  <si>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</si>
  <si>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</si>
  <si>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</si>
  <si>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</si>
  <si>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</si>
  <si>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</si>
  <si>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</si>
  <si>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</si>
  <si>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</si>
  <si>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</si>
  <si>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</si>
  <si>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</si>
  <si>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</si>
  <si>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</si>
  <si>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</si>
  <si>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</si>
  <si>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</si>
  <si>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</si>
  <si>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</si>
  <si>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</si>
  <si>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</si>
  <si>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</si>
  <si>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</si>
  <si>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</si>
  <si>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</si>
  <si>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</si>
  <si>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</si>
  <si>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</si>
  <si>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</si>
  <si>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</si>
  <si>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</si>
  <si>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</si>
  <si>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</si>
  <si>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</si>
  <si>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</si>
  <si>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</si>
  <si>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</si>
  <si>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</si>
  <si>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</si>
  <si>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</si>
  <si>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</si>
  <si>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</si>
  <si>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</si>
  <si>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</si>
  <si>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</si>
  <si>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</si>
  <si>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</si>
  <si>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</si>
  <si>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</si>
  <si>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</si>
  <si>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</si>
  <si>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</si>
  <si>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</si>
  <si>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</si>
  <si>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</si>
  <si>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</si>
  <si>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</si>
  <si>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</si>
  <si>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</si>
  <si>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</si>
  <si>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</si>
  <si>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</si>
  <si>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</si>
  <si>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</si>
  <si>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</si>
  <si>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</si>
  <si>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</si>
  <si>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</si>
  <si>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</si>
  <si>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</si>
  <si>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</si>
  <si>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</si>
  <si>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</si>
  <si>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</si>
  <si>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</si>
  <si>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</si>
  <si>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</si>
  <si>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</si>
  <si>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</si>
  <si>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</si>
  <si>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</si>
  <si>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</si>
  <si>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</si>
  <si>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</si>
  <si>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</si>
  <si>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</si>
  <si>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</si>
  <si>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</si>
  <si>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</si>
  <si>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</si>
  <si>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</si>
  <si>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</si>
  <si>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</si>
  <si>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</si>
  <si>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</si>
  <si>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</si>
  <si>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</si>
  <si>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</si>
  <si>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</si>
  <si>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</si>
  <si>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</si>
  <si>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</si>
  <si>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</si>
  <si>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</si>
  <si>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</si>
  <si>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</si>
  <si>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</si>
  <si>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</si>
  <si>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</si>
  <si>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</si>
  <si>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</si>
  <si>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</si>
  <si>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</si>
  <si>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</si>
  <si>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</si>
  <si>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</si>
  <si>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</si>
  <si>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</si>
  <si>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</si>
  <si>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</si>
  <si>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</si>
  <si>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</si>
  <si>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</si>
  <si>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</si>
  <si>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</si>
  <si>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</si>
  <si>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</si>
  <si>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</si>
  <si>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</si>
  <si>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</si>
  <si>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</si>
  <si>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</si>
  <si>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</si>
  <si>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</si>
  <si>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</si>
  <si>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</si>
  <si>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</si>
  <si>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</si>
  <si>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</si>
  <si>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</si>
  <si>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</si>
  <si>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</si>
  <si>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</si>
  <si>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</si>
  <si>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</si>
  <si>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</si>
  <si>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</si>
  <si>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</si>
  <si>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</si>
  <si>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</si>
  <si>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</si>
  <si>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</si>
  <si>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</si>
  <si>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</si>
  <si>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</si>
  <si>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</si>
  <si>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</si>
  <si>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</si>
  <si>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</si>
  <si>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</si>
  <si>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</si>
  <si>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</si>
  <si>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</si>
  <si>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</si>
  <si>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</si>
  <si>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</si>
  <si>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</si>
  <si>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</si>
  <si>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</si>
  <si>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</si>
  <si>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</si>
  <si>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</si>
  <si>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</si>
  <si>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</si>
  <si>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</si>
  <si>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</si>
  <si>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</si>
  <si>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</si>
  <si>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</si>
  <si>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</si>
  <si>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</si>
  <si>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</si>
  <si>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</si>
  <si>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</si>
  <si>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</si>
  <si>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</si>
  <si>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</si>
  <si>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</si>
  <si>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</si>
  <si>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</si>
  <si>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</si>
  <si>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</si>
  <si>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</si>
  <si>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</si>
  <si>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</si>
  <si>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</si>
  <si>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</si>
  <si>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</si>
  <si>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</si>
  <si>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</si>
  <si>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</si>
  <si>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</si>
  <si>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</si>
  <si>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</si>
  <si>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</si>
  <si>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</si>
  <si>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</si>
  <si>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</si>
  <si>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</si>
  <si>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</si>
  <si>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</si>
  <si>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</si>
  <si>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</si>
  <si>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</si>
  <si>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</si>
  <si>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</si>
  <si>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</si>
  <si>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</si>
  <si>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</si>
  <si>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</si>
  <si>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</si>
  <si>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</si>
  <si>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</si>
  <si>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</si>
  <si>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</si>
  <si>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</si>
  <si>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</si>
  <si>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</si>
  <si>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</si>
  <si>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</si>
  <si>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</si>
  <si>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</si>
  <si>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</si>
  <si>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</si>
  <si>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</si>
  <si>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</si>
  <si>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</si>
  <si>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</si>
  <si>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</si>
  <si>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</si>
  <si>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</si>
  <si>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</si>
  <si>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</si>
  <si>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</si>
  <si>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</si>
  <si>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</si>
  <si>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</si>
  <si>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</si>
  <si>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</si>
  <si>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</si>
  <si>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</si>
  <si>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</si>
  <si>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</si>
  <si>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</si>
  <si>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</si>
  <si>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</si>
  <si>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</si>
  <si>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</si>
  <si>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</si>
  <si>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</si>
  <si>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</si>
  <si>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</si>
  <si>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</si>
  <si>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</si>
  <si>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</si>
  <si>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</si>
  <si>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</si>
  <si>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</si>
  <si>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</si>
  <si>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</si>
  <si>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</si>
  <si>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</si>
  <si>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</si>
  <si>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</si>
  <si>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</si>
  <si>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</si>
  <si>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</si>
  <si>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</si>
  <si>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</si>
  <si>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</si>
  <si>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</si>
  <si>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</si>
  <si>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</si>
  <si>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</si>
  <si>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</si>
  <si>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</si>
  <si>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</si>
  <si>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</si>
  <si>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</si>
  <si>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</si>
  <si>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</si>
  <si>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</si>
  <si>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</si>
  <si>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</si>
  <si>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</si>
  <si>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</si>
  <si>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</si>
  <si>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</si>
  <si>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</si>
  <si>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</si>
  <si>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</si>
  <si>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</si>
  <si>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</si>
  <si>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</si>
  <si>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</si>
  <si>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</si>
  <si>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</si>
  <si>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</si>
  <si>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</si>
  <si>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</si>
  <si>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</si>
  <si>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</si>
  <si>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</si>
  <si>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</si>
  <si>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</si>
  <si>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</si>
  <si>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</si>
  <si>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</si>
  <si>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</si>
  <si>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</si>
  <si>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</si>
  <si>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</si>
  <si>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</si>
  <si>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</si>
  <si>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</si>
  <si>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</si>
  <si>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</si>
  <si>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</si>
  <si>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</si>
  <si>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</si>
  <si>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</si>
  <si>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</si>
  <si>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</si>
  <si>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</si>
  <si>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</si>
  <si>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</si>
  <si>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</si>
  <si>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</si>
  <si>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</si>
  <si>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</si>
  <si>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</si>
  <si>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</si>
  <si>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</si>
  <si>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</si>
  <si>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</si>
  <si>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</si>
  <si>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</si>
  <si>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</si>
  <si>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</si>
  <si>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</si>
  <si>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</si>
  <si>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</si>
  <si>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</si>
  <si>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</si>
  <si>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</si>
  <si>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</si>
  <si>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</si>
  <si>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</si>
  <si>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</si>
  <si>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</si>
  <si>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</si>
  <si>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</si>
  <si>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</si>
  <si>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</si>
  <si>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</si>
  <si>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</si>
  <si>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</si>
  <si>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</si>
  <si>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</si>
  <si>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</si>
  <si>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</si>
  <si>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</si>
  <si>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</si>
  <si>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</si>
  <si>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</si>
  <si>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</si>
  <si>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</si>
  <si>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</si>
  <si>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</si>
  <si>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</si>
  <si>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</si>
  <si>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</si>
  <si>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</si>
  <si>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</si>
  <si>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</si>
  <si>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</si>
  <si>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</si>
  <si>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</si>
  <si>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</si>
  <si>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</si>
  <si>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</si>
  <si>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</si>
  <si>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</si>
  <si>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</si>
  <si>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</si>
  <si>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</si>
  <si>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</si>
  <si>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</si>
  <si>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</si>
  <si>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</si>
  <si>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</si>
  <si>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</si>
  <si>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</si>
  <si>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</si>
  <si>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</si>
  <si>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</si>
  <si>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</si>
  <si>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</si>
  <si>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</si>
  <si>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</si>
  <si>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</si>
  <si>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</si>
  <si>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</si>
  <si>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</si>
  <si>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</si>
  <si>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</si>
  <si>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</si>
  <si>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</si>
  <si>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</si>
  <si>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</si>
  <si>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</si>
  <si>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</si>
  <si>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</si>
  <si>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</si>
  <si>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</si>
  <si>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</si>
  <si>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</si>
  <si>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</si>
  <si>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</si>
  <si>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</si>
  <si>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</si>
  <si>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</si>
  <si>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</si>
  <si>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</si>
  <si>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</si>
  <si>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</si>
  <si>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</si>
  <si>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</si>
  <si>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</si>
  <si>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</si>
  <si>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</si>
  <si>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</si>
  <si>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</si>
  <si>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</si>
  <si>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</si>
  <si>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</si>
  <si>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</si>
  <si>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</si>
  <si>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</si>
  <si>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</si>
  <si>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</si>
  <si>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</si>
  <si>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</si>
  <si>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</si>
  <si>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</si>
  <si>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</si>
  <si>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</si>
  <si>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</si>
  <si>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</si>
  <si>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</si>
  <si>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</si>
  <si>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</si>
  <si>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</si>
  <si>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</si>
  <si>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</si>
  <si>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</si>
  <si>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</si>
  <si>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</si>
  <si>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</si>
  <si>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</si>
  <si>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</si>
  <si>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</si>
  <si>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</si>
  <si>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</si>
  <si>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</si>
  <si>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</si>
  <si>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</si>
  <si>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</si>
  <si>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</si>
  <si>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</si>
  <si>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</si>
  <si>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</si>
  <si>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</si>
  <si>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</si>
  <si>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</si>
  <si>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</si>
  <si>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</si>
  <si>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</si>
  <si>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</si>
  <si>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</si>
  <si>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</si>
  <si>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</si>
  <si>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</si>
  <si>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</si>
  <si>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</si>
  <si>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</si>
  <si>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</si>
  <si>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</si>
  <si>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</si>
  <si>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</si>
  <si>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</si>
  <si>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</si>
  <si>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</si>
  <si>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</si>
  <si>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</si>
  <si>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</si>
  <si>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</si>
  <si>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</si>
  <si>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</si>
  <si>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</si>
  <si>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</si>
  <si>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</si>
  <si>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</si>
  <si>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</si>
  <si>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</si>
  <si>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</si>
  <si>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</si>
  <si>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</si>
  <si>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</si>
  <si>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</si>
  <si>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</si>
  <si>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</si>
  <si>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</si>
  <si>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</si>
  <si>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</si>
  <si>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</si>
  <si>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</si>
  <si>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</si>
  <si>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</si>
  <si>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</si>
  <si>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</si>
  <si>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</si>
  <si>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</si>
  <si>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</si>
  <si>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</si>
  <si>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</si>
  <si>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</si>
  <si>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</si>
  <si>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</si>
  <si>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</si>
  <si>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</si>
  <si>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</si>
  <si>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</si>
  <si>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</si>
  <si>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</si>
  <si>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</si>
  <si>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</si>
  <si>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</si>
  <si>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</si>
  <si>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</si>
  <si>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</si>
  <si>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</si>
  <si>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</si>
  <si>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</si>
  <si>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</si>
  <si>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</si>
  <si>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</si>
  <si>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</si>
  <si>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</si>
  <si>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</si>
  <si>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</si>
  <si>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</si>
  <si>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</si>
  <si>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</si>
  <si>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</si>
  <si>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</si>
  <si>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</si>
  <si>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</si>
  <si>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</si>
  <si>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</si>
  <si>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</si>
  <si>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</si>
  <si>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</si>
  <si>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</si>
  <si>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</si>
  <si>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</si>
  <si>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</si>
  <si>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</si>
  <si>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</si>
  <si>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</si>
  <si>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</si>
  <si>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</si>
  <si>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</si>
  <si>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</si>
  <si>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</si>
  <si>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</si>
  <si>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</si>
  <si>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</si>
  <si>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</si>
  <si>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</si>
  <si>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</si>
  <si>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</si>
  <si>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</si>
  <si>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</si>
  <si>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</si>
  <si>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</si>
  <si>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</si>
  <si>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</si>
  <si>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</si>
  <si>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</si>
  <si>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</si>
  <si>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</si>
  <si>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</si>
  <si>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</si>
  <si>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</si>
  <si>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</si>
  <si>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</si>
  <si>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</si>
  <si>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</si>
  <si>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</si>
  <si>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</si>
  <si>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</si>
  <si>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</si>
  <si>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</si>
  <si>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</si>
  <si>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</si>
  <si>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</si>
  <si>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</si>
  <si>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</si>
  <si>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</si>
  <si>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</si>
  <si>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</si>
  <si>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</si>
  <si>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</si>
  <si>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</si>
  <si>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</si>
  <si>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</si>
  <si>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</si>
  <si>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</si>
  <si>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</si>
  <si>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</si>
  <si>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</si>
  <si>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</si>
  <si>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</si>
  <si>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</si>
  <si>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</si>
  <si>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</si>
  <si>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</si>
  <si>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</si>
  <si>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</si>
  <si>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</si>
  <si>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</si>
  <si>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</si>
  <si>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</si>
  <si>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</si>
  <si>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</si>
  <si>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</si>
  <si>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</si>
  <si>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</si>
  <si>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</si>
  <si>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</si>
  <si>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</si>
  <si>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</si>
  <si>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</si>
  <si>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</si>
  <si>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</si>
  <si>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</si>
  <si>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</si>
  <si>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</si>
  <si>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</si>
  <si>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</si>
  <si>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</si>
  <si>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</si>
  <si>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</si>
  <si>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</si>
  <si>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</si>
  <si>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</si>
  <si>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</si>
  <si>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</si>
  <si>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</si>
  <si>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</si>
  <si>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</si>
  <si>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</si>
  <si>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</si>
  <si>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</si>
  <si>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</si>
  <si>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</si>
  <si>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</si>
  <si>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</si>
  <si>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</si>
  <si>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</si>
  <si>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</si>
  <si>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</si>
  <si>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</si>
  <si>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</si>
  <si>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</si>
  <si>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</si>
  <si>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</si>
  <si>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</si>
  <si>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</si>
  <si>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</si>
  <si>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</si>
  <si>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</si>
  <si>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</si>
  <si>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</si>
  <si>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</si>
  <si>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</si>
  <si>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</si>
  <si>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</si>
  <si>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</si>
  <si>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</si>
  <si>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</si>
  <si>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</si>
  <si>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</si>
  <si>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</si>
  <si>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</si>
  <si>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</si>
  <si>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</si>
  <si>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</si>
  <si>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</si>
  <si>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</si>
  <si>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</si>
  <si>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</si>
  <si>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</si>
  <si>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</si>
  <si>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</si>
  <si>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</si>
  <si>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</si>
  <si>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</si>
  <si>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</si>
  <si>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</si>
  <si>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</si>
  <si>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</si>
  <si>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</si>
  <si>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</si>
  <si>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</si>
  <si>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</si>
  <si>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</si>
  <si>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</si>
  <si>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</si>
  <si>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</si>
  <si>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</si>
  <si>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</si>
  <si>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</si>
  <si>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</si>
  <si>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</si>
  <si>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</si>
  <si>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</si>
  <si>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</si>
  <si>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</si>
  <si>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</si>
  <si>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</si>
  <si>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</si>
  <si>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</si>
  <si>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</si>
  <si>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</si>
  <si>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</si>
  <si>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</si>
  <si>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</si>
  <si>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</si>
  <si>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</si>
  <si>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</si>
  <si>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</si>
  <si>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</si>
  <si>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</si>
  <si>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</si>
  <si>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</si>
  <si>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</si>
  <si>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</si>
  <si>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</si>
  <si>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</si>
  <si>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</si>
  <si>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</si>
  <si>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</si>
  <si>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</si>
  <si>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</si>
  <si>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</si>
  <si>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</si>
  <si>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</si>
  <si>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</si>
  <si>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</si>
  <si>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</si>
  <si>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</si>
  <si>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</si>
  <si>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</si>
  <si>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</si>
  <si>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</si>
  <si>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</si>
  <si>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</si>
  <si>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</si>
  <si>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</si>
  <si>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</si>
  <si>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</si>
  <si>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</si>
  <si>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</si>
  <si>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</si>
  <si>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</si>
  <si>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</si>
  <si>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</si>
  <si>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</si>
  <si>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</si>
  <si>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</si>
  <si>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</si>
  <si>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</si>
  <si>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</si>
  <si>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</si>
  <si>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</si>
  <si>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</si>
  <si>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</si>
  <si>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</si>
  <si>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</si>
  <si>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</si>
  <si>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</si>
  <si>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</si>
  <si>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</si>
  <si>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</si>
  <si>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</si>
  <si>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</si>
  <si>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</si>
  <si>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</si>
  <si>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</si>
  <si>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</si>
  <si>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</si>
  <si>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</si>
  <si>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</si>
  <si>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</si>
  <si>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</si>
  <si>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</si>
  <si>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</si>
  <si>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</si>
  <si>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</si>
  <si>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</si>
  <si>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</si>
  <si>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</si>
  <si>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</si>
  <si>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</si>
  <si>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</si>
  <si>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</si>
  <si>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</si>
  <si>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</si>
  <si>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</si>
  <si>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</si>
  <si>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</si>
  <si>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</si>
  <si>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</si>
  <si>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</si>
  <si>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</si>
  <si>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</si>
  <si>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</si>
  <si>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</si>
  <si>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</si>
  <si>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</si>
  <si>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</si>
  <si>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</si>
  <si>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</si>
  <si>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</si>
  <si>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</si>
  <si>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</si>
  <si>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</si>
  <si>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</si>
  <si>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</si>
  <si>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</si>
  <si>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</si>
  <si>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</si>
  <si>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</si>
  <si>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</si>
  <si>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</si>
  <si>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</si>
  <si>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</si>
  <si>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</si>
  <si>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</si>
  <si>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</si>
  <si>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</si>
  <si>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</si>
  <si>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</si>
  <si>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</si>
  <si>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</si>
  <si>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</si>
  <si>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</si>
  <si>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</si>
  <si>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</si>
  <si>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</si>
  <si>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</si>
  <si>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</si>
  <si>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</si>
  <si>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</si>
  <si>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</si>
  <si>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</si>
  <si>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</si>
  <si>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</si>
  <si>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</si>
  <si>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</si>
  <si>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</si>
  <si>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</si>
  <si>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</si>
  <si>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</si>
  <si>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</si>
  <si>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</si>
  <si>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</si>
  <si>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</si>
  <si>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</si>
  <si>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</si>
  <si>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</si>
  <si>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</si>
  <si>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</si>
  <si>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</si>
  <si>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</si>
  <si>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</si>
  <si>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</si>
  <si>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</si>
  <si>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</si>
  <si>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</si>
  <si>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</si>
  <si>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</si>
  <si>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</si>
  <si>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</si>
  <si>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</si>
  <si>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</si>
  <si>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</si>
  <si>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</si>
  <si>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</si>
  <si>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</si>
  <si>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</si>
  <si>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</si>
  <si>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</si>
  <si>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</si>
  <si>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</si>
  <si>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</si>
  <si>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</si>
  <si>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</si>
  <si>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</si>
  <si>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</si>
  <si>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</si>
  <si>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</si>
  <si>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</si>
  <si>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</si>
  <si>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</si>
  <si>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</si>
  <si>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</si>
  <si>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</si>
  <si>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</si>
  <si>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</si>
  <si>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</si>
  <si>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</si>
  <si>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</si>
  <si>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</si>
  <si>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</si>
  <si>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</si>
  <si>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</si>
  <si>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</si>
  <si>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</si>
  <si>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</si>
  <si>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</si>
  <si>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</si>
  <si>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</si>
  <si>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</si>
  <si>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</si>
  <si>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</si>
  <si>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</si>
  <si>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</si>
  <si>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</si>
  <si>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</si>
  <si>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</si>
  <si>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</si>
  <si>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</si>
  <si>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</si>
  <si>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</si>
  <si>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</si>
  <si>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</si>
  <si>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</si>
  <si>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</si>
  <si>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</si>
  <si>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</si>
  <si>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</si>
  <si>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</si>
  <si>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</si>
  <si>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</si>
  <si>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</si>
  <si>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</si>
  <si>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</si>
  <si>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</si>
  <si>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</si>
  <si>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</si>
  <si>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</si>
  <si>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</si>
  <si>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</si>
  <si>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</si>
  <si>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</si>
  <si>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</si>
  <si>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</si>
  <si>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</si>
  <si>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</si>
  <si>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</si>
  <si>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</si>
  <si>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</si>
  <si>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</si>
  <si>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</si>
  <si>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</si>
  <si>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</si>
  <si>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</si>
  <si>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</si>
  <si>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</si>
  <si>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</si>
  <si>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</si>
  <si>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</si>
  <si>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</si>
  <si>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</si>
  <si>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</si>
  <si>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</si>
  <si>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</si>
  <si>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</si>
  <si>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</si>
  <si>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</si>
  <si>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</si>
  <si>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</si>
  <si>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</si>
  <si>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</si>
  <si>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</si>
  <si>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</si>
  <si>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</si>
  <si>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</si>
  <si>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</si>
  <si>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</si>
  <si>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</si>
  <si>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</si>
  <si>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</si>
  <si>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</si>
  <si>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</si>
  <si>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</si>
  <si>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</si>
  <si>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</si>
  <si>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</si>
  <si>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</si>
  <si>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</si>
  <si>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</si>
  <si>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</si>
  <si>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</si>
  <si>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</si>
  <si>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</si>
  <si>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</si>
  <si>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</si>
  <si>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</si>
  <si>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</si>
  <si>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</si>
  <si>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</si>
  <si>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</si>
  <si>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</si>
  <si>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</si>
  <si>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</si>
  <si>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</si>
  <si>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</si>
  <si>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</si>
  <si>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</si>
  <si>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</si>
  <si>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</si>
  <si>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</si>
  <si>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</si>
  <si>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</si>
  <si>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</si>
  <si>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</si>
  <si>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</si>
  <si>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</si>
  <si>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</si>
  <si>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</si>
  <si>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</si>
  <si>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</si>
  <si>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</si>
  <si>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</si>
  <si>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</si>
  <si>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</si>
  <si>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</si>
  <si>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</si>
  <si>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</si>
  <si>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</si>
  <si>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</si>
  <si>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</si>
  <si>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</si>
  <si>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</si>
  <si>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</si>
  <si>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</si>
  <si>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</si>
  <si>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</si>
  <si>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</si>
  <si>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</si>
  <si>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</si>
  <si>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</si>
  <si>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</si>
  <si>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</si>
  <si>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</si>
  <si>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</si>
  <si>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</si>
  <si>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</si>
  <si>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</si>
  <si>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</si>
  <si>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</si>
  <si>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</si>
  <si>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</si>
  <si>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</si>
  <si>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</si>
  <si>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</si>
  <si>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</si>
  <si>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</si>
  <si>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</si>
  <si>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</si>
  <si>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</si>
  <si>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</si>
  <si>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</si>
  <si>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</si>
  <si>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</si>
  <si>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</si>
  <si>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</si>
  <si>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</si>
  <si>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</si>
  <si>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</si>
  <si>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</si>
  <si>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</si>
  <si>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</si>
  <si>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</si>
  <si>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</si>
  <si>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</si>
  <si>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</si>
  <si>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</si>
  <si>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</si>
  <si>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</si>
  <si>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</si>
  <si>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</si>
  <si>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</si>
  <si>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</si>
  <si>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</si>
  <si>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</si>
  <si>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</si>
  <si>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</si>
  <si>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</si>
  <si>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</si>
  <si>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</si>
  <si>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</si>
  <si>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</si>
  <si>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</si>
  <si>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</si>
  <si>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</si>
  <si>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</si>
  <si>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</si>
  <si>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</si>
  <si>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</si>
  <si>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</si>
  <si>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</si>
  <si>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</si>
  <si>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</si>
  <si>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</si>
  <si>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</si>
  <si>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</si>
  <si>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</si>
  <si>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</si>
  <si>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</si>
  <si>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</si>
  <si>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</si>
  <si>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</si>
  <si>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</si>
  <si>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</si>
  <si>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</si>
  <si>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</si>
  <si>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</si>
  <si>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</si>
  <si>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</si>
  <si>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</si>
  <si>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</si>
  <si>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</si>
  <si>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</si>
  <si>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</si>
  <si>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</si>
  <si>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</si>
  <si>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</si>
  <si>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</si>
  <si>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</si>
  <si>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</si>
  <si>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</si>
  <si>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</si>
  <si>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</si>
  <si>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</si>
  <si>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</si>
  <si>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</si>
  <si>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</si>
  <si>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</si>
  <si>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</si>
  <si>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</si>
  <si>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</si>
  <si>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</si>
  <si>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</si>
  <si>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</si>
  <si>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</si>
  <si>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</si>
  <si>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</si>
  <si>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</si>
  <si>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</si>
  <si>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</si>
  <si>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</si>
  <si>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</si>
  <si>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</si>
  <si>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</si>
  <si>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</si>
  <si>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</si>
  <si>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</si>
  <si>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</si>
  <si>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</si>
  <si>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</si>
  <si>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</si>
  <si>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</si>
  <si>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</si>
  <si>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</si>
  <si>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</si>
  <si>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</si>
  <si>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</si>
  <si>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</si>
  <si>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</si>
  <si>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</si>
  <si>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</si>
  <si>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</si>
  <si>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</si>
  <si>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</si>
  <si>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</si>
  <si>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</si>
  <si>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</si>
  <si>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</si>
  <si>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</si>
  <si>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</si>
  <si>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</si>
  <si>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</si>
  <si>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</si>
  <si>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</si>
  <si>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</si>
  <si>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</si>
  <si>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</si>
  <si>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</si>
  <si>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</si>
  <si>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</si>
  <si>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</si>
  <si>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</si>
  <si>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</si>
  <si>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</si>
  <si>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</si>
  <si>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</si>
  <si>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</si>
  <si>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</si>
  <si>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</si>
  <si>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</si>
  <si>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</si>
  <si>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</si>
  <si>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</si>
  <si>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</si>
  <si>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</si>
  <si>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</si>
  <si>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</si>
  <si>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</si>
  <si>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</si>
  <si>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</si>
  <si>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</si>
  <si>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</si>
  <si>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</si>
  <si>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</si>
  <si>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</si>
  <si>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</si>
  <si>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</si>
  <si>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</si>
  <si>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</si>
  <si>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</si>
  <si>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</si>
  <si>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</si>
  <si>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</si>
  <si>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</si>
  <si>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</si>
  <si>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</si>
  <si>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</si>
  <si>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</si>
  <si>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</si>
  <si>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</si>
  <si>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</si>
  <si>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</si>
  <si>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</si>
  <si>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</si>
  <si>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</si>
  <si>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</si>
  <si>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</si>
  <si>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</si>
  <si>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</si>
  <si>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</si>
  <si>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</si>
  <si>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</si>
  <si>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</si>
  <si>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</si>
  <si>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</si>
  <si>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</si>
  <si>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</si>
  <si>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</si>
  <si>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</si>
  <si>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</si>
  <si>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</si>
  <si>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</si>
  <si>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</si>
  <si>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</si>
  <si>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</si>
  <si>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</si>
  <si>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</si>
  <si>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</si>
  <si>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</si>
  <si>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</si>
  <si>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</si>
  <si>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</si>
  <si>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</si>
  <si>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</si>
  <si>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</si>
  <si>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</si>
  <si>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</si>
  <si>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</si>
  <si>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</si>
  <si>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</si>
  <si>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</si>
  <si>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</si>
  <si>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</si>
  <si>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</si>
  <si>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</si>
  <si>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</si>
  <si>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</si>
  <si>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</si>
  <si>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</si>
  <si>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</si>
  <si>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</si>
  <si>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</si>
  <si>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</si>
  <si>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</si>
  <si>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</si>
  <si>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</si>
  <si>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</si>
  <si>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</si>
  <si>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</si>
  <si>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</si>
  <si>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</si>
  <si>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</si>
  <si>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</si>
  <si>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</si>
  <si>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</si>
  <si>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</si>
  <si>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</si>
  <si>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</si>
  <si>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</si>
  <si>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</si>
  <si>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</si>
  <si>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</si>
  <si>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</si>
  <si>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</si>
  <si>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</si>
  <si>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</si>
  <si>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</si>
  <si>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</si>
  <si>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</si>
  <si>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</si>
  <si>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</si>
  <si>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</si>
  <si>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</si>
  <si>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</si>
  <si>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</si>
  <si>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</si>
  <si>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</si>
  <si>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</si>
  <si>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</si>
  <si>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</si>
  <si>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</si>
  <si>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</si>
  <si>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</si>
  <si>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</si>
  <si>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</si>
  <si>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</si>
  <si>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</si>
  <si>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</si>
  <si>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</si>
  <si>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</si>
  <si>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</si>
  <si>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</si>
  <si>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</si>
  <si>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</si>
  <si>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</si>
  <si>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</si>
  <si>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</si>
  <si>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</si>
  <si>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</si>
  <si>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</si>
  <si>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</si>
  <si>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</si>
  <si>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</si>
  <si>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</si>
  <si>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</si>
  <si>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</si>
  <si>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</si>
  <si>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</si>
  <si>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</si>
  <si>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</si>
  <si>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</si>
  <si>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</si>
  <si>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</si>
  <si>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</si>
  <si>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</si>
  <si>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</si>
  <si>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</si>
  <si>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</si>
  <si>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</si>
  <si>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</si>
  <si>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</si>
  <si>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</si>
  <si>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</si>
  <si>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</si>
  <si>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</si>
  <si>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</si>
  <si>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</si>
  <si>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</si>
  <si>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</si>
  <si>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</si>
  <si>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</si>
  <si>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</si>
  <si>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</si>
  <si>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</si>
  <si>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</si>
  <si>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</si>
  <si>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</si>
  <si>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</si>
  <si>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</si>
  <si>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</si>
  <si>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</si>
  <si>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</si>
  <si>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</si>
  <si>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</si>
  <si>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</si>
  <si>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</si>
  <si>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</si>
  <si>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</si>
  <si>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</si>
  <si>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</si>
  <si>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</si>
  <si>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</si>
  <si>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</si>
  <si>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</si>
  <si>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</si>
  <si>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</si>
  <si>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</si>
  <si>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</si>
  <si>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</si>
  <si>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</si>
  <si>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</si>
  <si>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</si>
  <si>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</si>
  <si>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</si>
  <si>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</si>
  <si>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</si>
  <si>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</si>
  <si>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</si>
  <si>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</si>
  <si>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</si>
  <si>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</si>
  <si>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</si>
  <si>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</si>
  <si>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</si>
  <si>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</si>
  <si>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</si>
  <si>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</si>
  <si>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</si>
  <si>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</si>
  <si>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</si>
  <si>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</si>
  <si>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</si>
  <si>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</si>
  <si>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</si>
  <si>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</si>
  <si>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</si>
  <si>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</si>
  <si>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</si>
  <si>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</si>
  <si>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</si>
  <si>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</si>
  <si>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</si>
  <si>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</si>
  <si>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</si>
  <si>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</si>
  <si>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</si>
  <si>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</si>
  <si>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</si>
  <si>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</si>
  <si>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</si>
  <si>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</si>
  <si>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</si>
  <si>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</si>
  <si>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</si>
  <si>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</si>
  <si>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</si>
  <si>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</si>
  <si>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</si>
  <si>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</si>
  <si>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</si>
  <si>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</si>
  <si>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</si>
  <si>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</si>
  <si>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</si>
  <si>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</si>
  <si>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</si>
  <si>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</si>
  <si>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</si>
  <si>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</si>
  <si>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</si>
  <si>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</si>
  <si>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</si>
  <si>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</si>
  <si>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</si>
  <si>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</si>
  <si>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</si>
  <si>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</si>
  <si>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</si>
  <si>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</si>
  <si>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</si>
  <si>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</si>
  <si>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</si>
  <si>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</si>
  <si>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</si>
  <si>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</si>
  <si>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</si>
  <si>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</si>
  <si>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</si>
  <si>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</si>
  <si>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</si>
  <si>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</si>
  <si>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</si>
  <si>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</si>
  <si>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</si>
  <si>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</si>
  <si>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</si>
  <si>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</si>
  <si>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</si>
  <si>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</si>
  <si>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</si>
  <si>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</si>
  <si>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</si>
  <si>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</si>
  <si>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</si>
  <si>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</si>
  <si>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</si>
  <si>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</si>
  <si>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</si>
  <si>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</si>
  <si>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</si>
  <si>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</si>
  <si>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</si>
  <si>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</si>
  <si>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</si>
  <si>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</si>
  <si>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</si>
  <si>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</si>
  <si>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</si>
  <si>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</si>
  <si>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</si>
  <si>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</si>
  <si>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</si>
  <si>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</si>
  <si>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</si>
  <si>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</si>
  <si>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</si>
  <si>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</si>
  <si>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</si>
  <si>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</si>
  <si>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</si>
  <si>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</si>
  <si>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</si>
  <si>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</si>
  <si>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</si>
  <si>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</si>
  <si>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</si>
  <si>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</si>
  <si>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</si>
  <si>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</si>
  <si>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</si>
  <si>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</si>
  <si>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</si>
  <si>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</si>
  <si>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</si>
  <si>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</si>
  <si>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</si>
  <si>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</si>
  <si>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</si>
  <si>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</si>
  <si>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</si>
  <si>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</si>
  <si>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</si>
  <si>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</si>
  <si>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</si>
  <si>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</si>
  <si>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</si>
  <si>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</si>
  <si>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</si>
  <si>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</si>
  <si>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</si>
  <si>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</si>
  <si>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</si>
  <si>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</si>
  <si>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</si>
  <si>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</si>
  <si>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</si>
  <si>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</si>
  <si>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</si>
  <si>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</si>
  <si>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</si>
  <si>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</si>
  <si>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</si>
  <si>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</si>
  <si>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</si>
  <si>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</si>
  <si>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</si>
  <si>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</si>
  <si>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</si>
  <si>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</si>
  <si>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</si>
  <si>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</si>
  <si>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</si>
  <si>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</si>
  <si>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</si>
  <si>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</si>
  <si>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</si>
  <si>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</si>
  <si>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</si>
  <si>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</si>
  <si>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</si>
  <si>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</si>
  <si>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</si>
  <si>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</si>
  <si>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</si>
  <si>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</si>
  <si>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</si>
  <si>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</si>
  <si>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</si>
  <si>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</si>
  <si>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</si>
  <si>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</si>
  <si>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</si>
  <si>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</si>
  <si>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</si>
  <si>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</si>
  <si>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</si>
  <si>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</si>
  <si>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</si>
  <si>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</si>
  <si>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</si>
  <si>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</si>
  <si>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</si>
  <si>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</si>
  <si>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</si>
  <si>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</si>
  <si>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</si>
  <si>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</si>
  <si>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</si>
  <si>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</si>
  <si>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</si>
  <si>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</si>
  <si>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</si>
  <si>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</si>
  <si>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</si>
  <si>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</si>
  <si>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</si>
  <si>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</si>
  <si>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</si>
  <si>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</si>
  <si>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</si>
  <si>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</si>
  <si>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</si>
  <si>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</si>
  <si>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</si>
  <si>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</si>
  <si>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</si>
  <si>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</si>
  <si>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</si>
  <si>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</si>
  <si>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</si>
  <si>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</si>
  <si>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</si>
  <si>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</si>
  <si>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</si>
  <si>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</si>
  <si>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</si>
  <si>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</si>
  <si>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</si>
  <si>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</si>
  <si>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</si>
  <si>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</si>
  <si>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</si>
  <si>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</si>
  <si>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</si>
  <si>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</si>
  <si>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</si>
  <si>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</si>
  <si>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</si>
  <si>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</si>
  <si>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</si>
  <si>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</si>
  <si>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</si>
  <si>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</si>
  <si>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</si>
  <si>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</si>
  <si>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</si>
  <si>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</si>
  <si>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</si>
  <si>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</si>
  <si>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</si>
  <si>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</si>
  <si>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</si>
  <si>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</si>
  <si>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</si>
  <si>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</si>
  <si>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</si>
  <si>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</si>
  <si>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</si>
  <si>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</si>
  <si>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</si>
  <si>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</si>
  <si>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</si>
  <si>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</si>
  <si>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</si>
  <si>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</si>
  <si>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</si>
  <si>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</si>
  <si>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</si>
  <si>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</si>
  <si>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</si>
  <si>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</si>
  <si>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</si>
  <si>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</si>
  <si>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</si>
  <si>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</si>
  <si>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</si>
  <si>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</si>
  <si>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</si>
  <si>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</si>
  <si>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</si>
  <si>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</si>
  <si>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</si>
  <si>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</si>
  <si>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</si>
  <si>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</si>
  <si>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</si>
  <si>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</si>
  <si>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</si>
  <si>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</si>
  <si>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</si>
  <si>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</si>
  <si>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</si>
  <si>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</si>
  <si>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</si>
  <si>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</si>
  <si>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</si>
  <si>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</si>
  <si>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</si>
  <si>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</si>
  <si>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</si>
  <si>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</si>
  <si>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</si>
  <si>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</si>
  <si>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</si>
  <si>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</si>
  <si>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</si>
  <si>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</si>
  <si>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</si>
  <si>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</si>
  <si>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</si>
  <si>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</si>
  <si>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</si>
  <si>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</si>
  <si>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</si>
  <si>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</si>
  <si>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</si>
  <si>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</si>
  <si>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</si>
  <si>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</si>
  <si>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</si>
  <si>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</si>
  <si>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</si>
  <si>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</si>
  <si>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</si>
  <si>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</si>
  <si>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</si>
  <si>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</si>
  <si>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</si>
  <si>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</si>
  <si>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</si>
  <si>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</si>
  <si>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</si>
  <si>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</si>
  <si>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</si>
  <si>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</si>
  <si>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</si>
  <si>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</si>
  <si>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</si>
  <si>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</si>
  <si>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</si>
  <si>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</si>
  <si>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</si>
  <si>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</si>
  <si>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</si>
  <si>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</si>
  <si>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</si>
  <si>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</si>
  <si>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</si>
  <si>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</si>
  <si>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</si>
  <si>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</si>
  <si>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</si>
  <si>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</si>
  <si>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</si>
  <si>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</si>
  <si>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</si>
  <si>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</si>
  <si>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</si>
  <si>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</si>
  <si>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</si>
  <si>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</si>
  <si>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</si>
  <si>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</si>
  <si>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</si>
  <si>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</si>
  <si>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</si>
  <si>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</si>
  <si>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</si>
  <si>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</si>
  <si>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</si>
  <si>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</si>
  <si>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</si>
  <si>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</si>
  <si>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</si>
  <si>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</si>
  <si>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</si>
  <si>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</si>
  <si>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</si>
  <si>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</si>
  <si>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</si>
  <si>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</si>
  <si>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</si>
  <si>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</si>
  <si>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</si>
  <si>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</si>
  <si>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</si>
  <si>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</si>
  <si>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</si>
  <si>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</si>
  <si>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</si>
  <si>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</si>
  <si>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</si>
  <si>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</si>
  <si>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</si>
  <si>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</si>
  <si>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</si>
  <si>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</si>
  <si>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</si>
  <si>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</si>
  <si>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</si>
  <si>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</si>
  <si>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</si>
  <si>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</si>
  <si>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</si>
  <si>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</si>
  <si>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</si>
  <si>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</si>
  <si>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</si>
  <si>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</si>
  <si>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</si>
  <si>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</si>
  <si>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</si>
  <si>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</si>
  <si>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</si>
  <si>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</si>
  <si>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</si>
  <si>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</si>
  <si>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</si>
  <si>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</si>
  <si>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</si>
  <si>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</si>
  <si>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</si>
  <si>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</si>
  <si>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</si>
  <si>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</si>
  <si>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</si>
  <si>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</si>
  <si>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</si>
  <si>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</si>
  <si>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</si>
  <si>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</si>
  <si>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</si>
  <si>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</si>
  <si>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</si>
  <si>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</si>
  <si>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</si>
  <si>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</si>
  <si>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</si>
  <si>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</si>
  <si>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</si>
  <si>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</si>
  <si>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</si>
  <si>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</si>
  <si>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</si>
  <si>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</si>
  <si>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</si>
  <si>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</si>
  <si>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</si>
  <si>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</si>
  <si>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</si>
  <si>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</si>
  <si>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</si>
  <si>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</si>
  <si>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</si>
  <si>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</si>
  <si>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</si>
  <si>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</si>
  <si>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</si>
  <si>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</si>
  <si>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</si>
  <si>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</si>
  <si>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</si>
  <si>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</si>
  <si>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</si>
  <si>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</si>
  <si>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</si>
  <si>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</si>
  <si>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</si>
  <si>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</si>
  <si>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</si>
  <si>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</si>
  <si>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</si>
  <si>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</si>
  <si>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</si>
  <si>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</si>
  <si>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</si>
  <si>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</si>
  <si>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</si>
  <si>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</si>
  <si>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</si>
  <si>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</si>
  <si>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</si>
  <si>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</si>
  <si>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</si>
  <si>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</si>
  <si>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</si>
  <si>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</si>
  <si>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</si>
  <si>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</si>
  <si>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</si>
  <si>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</si>
  <si>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</si>
  <si>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</si>
  <si>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</si>
  <si>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</si>
  <si>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</si>
  <si>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</si>
  <si>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</si>
  <si>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</si>
  <si>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</si>
  <si>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</si>
  <si>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</si>
  <si>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</si>
  <si>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</si>
  <si>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</si>
  <si>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</si>
  <si>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</si>
  <si>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</si>
  <si>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</si>
  <si>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</si>
  <si>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</si>
  <si>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</si>
  <si>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</si>
  <si>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</si>
  <si>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</si>
  <si>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</si>
  <si>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</si>
  <si>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</si>
  <si>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</si>
  <si>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</si>
  <si>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</si>
  <si>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</si>
  <si>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</si>
  <si>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</si>
  <si>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</si>
  <si>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</si>
  <si>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</si>
  <si>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</si>
  <si>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</si>
  <si>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</si>
  <si>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</si>
  <si>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</si>
  <si>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</si>
  <si>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</si>
  <si>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</si>
  <si>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</si>
  <si>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</si>
  <si>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</si>
  <si>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</si>
  <si>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</si>
  <si>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</si>
  <si>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</si>
  <si>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</si>
  <si>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</si>
  <si>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</si>
  <si>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</si>
  <si>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</si>
  <si>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</si>
  <si>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</si>
  <si>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</si>
  <si>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</si>
  <si>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</si>
  <si>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</si>
  <si>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</si>
  <si>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</si>
  <si>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</si>
  <si>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</si>
  <si>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</si>
  <si>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</si>
  <si>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</si>
  <si>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</si>
  <si>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</si>
  <si>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</si>
  <si>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</si>
  <si>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</si>
  <si>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</si>
  <si>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</si>
  <si>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</si>
  <si>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</si>
  <si>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</si>
  <si>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</si>
  <si>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</si>
  <si>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</si>
  <si>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</si>
  <si>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</si>
  <si>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</si>
  <si>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</si>
  <si>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</si>
  <si>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</si>
  <si>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</si>
  <si>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</si>
  <si>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</si>
  <si>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</si>
  <si>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</si>
  <si>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</si>
  <si>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</si>
  <si>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</si>
  <si>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</si>
  <si>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</si>
  <si>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</si>
  <si>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</si>
  <si>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</si>
  <si>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</si>
  <si>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</si>
  <si>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</si>
  <si>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</si>
  <si>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</si>
  <si>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</si>
  <si>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</si>
  <si>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</si>
  <si>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</si>
  <si>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</si>
  <si>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</si>
  <si>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</si>
  <si>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</si>
  <si>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</si>
  <si>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</si>
  <si>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</si>
  <si>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</si>
  <si>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</si>
  <si>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</si>
  <si>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</si>
  <si>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</si>
  <si>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</si>
  <si>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</si>
  <si>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</si>
  <si>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</si>
  <si>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</si>
  <si>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</si>
  <si>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</si>
  <si>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</si>
  <si>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</si>
  <si>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</si>
  <si>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</si>
  <si>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</si>
  <si>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</si>
  <si>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</si>
  <si>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</si>
  <si>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</si>
  <si>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</si>
  <si>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</si>
  <si>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</si>
  <si>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</si>
  <si>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</si>
  <si>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</si>
  <si>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</si>
  <si>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</si>
  <si>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</si>
  <si>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</si>
  <si>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</si>
  <si>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</si>
  <si>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</si>
  <si>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</si>
  <si>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</si>
  <si>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</si>
  <si>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</si>
  <si>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</si>
  <si>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</si>
  <si>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</si>
  <si>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</si>
  <si>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</si>
  <si>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</si>
  <si>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</si>
  <si>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</si>
  <si>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</si>
  <si>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</si>
  <si>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</si>
  <si>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</si>
  <si>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</si>
  <si>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</si>
  <si>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</si>
  <si>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</si>
  <si>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</si>
  <si>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</si>
  <si>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</si>
  <si>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</si>
  <si>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</si>
  <si>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</si>
  <si>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</si>
  <si>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</si>
  <si>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</si>
  <si>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</si>
  <si>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</si>
  <si>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</si>
  <si>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</si>
  <si>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</si>
  <si>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</si>
  <si>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</si>
  <si>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</si>
  <si>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</si>
  <si>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</si>
  <si>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</si>
  <si>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</si>
  <si>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</si>
  <si>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</si>
  <si>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</si>
  <si>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</si>
  <si>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</si>
  <si>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</si>
  <si>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</si>
  <si>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</si>
  <si>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</si>
  <si>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</si>
  <si>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</si>
  <si>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</si>
  <si>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</si>
  <si>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</si>
  <si>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</si>
  <si>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</si>
  <si>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</si>
  <si>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</si>
  <si>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</si>
  <si>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</si>
  <si>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</si>
  <si>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</si>
  <si>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</si>
  <si>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</si>
  <si>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</si>
  <si>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</si>
  <si>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</si>
  <si>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</si>
  <si>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</si>
  <si>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</si>
  <si>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</si>
  <si>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</si>
  <si>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</si>
  <si>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</si>
  <si>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</si>
  <si>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</si>
  <si>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</si>
  <si>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</si>
  <si>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</si>
  <si>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</si>
  <si>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</si>
  <si>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</si>
  <si>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</si>
  <si>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</si>
  <si>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</si>
  <si>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</si>
  <si>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</si>
  <si>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</si>
  <si>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</si>
  <si>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</si>
  <si>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</si>
  <si>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</si>
  <si>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</si>
  <si>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</si>
  <si>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</si>
  <si>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</si>
  <si>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</si>
  <si>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</si>
  <si>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</si>
  <si>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</si>
  <si>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</si>
  <si>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</si>
  <si>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</si>
  <si>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</si>
  <si>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</si>
  <si>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</si>
  <si>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</si>
  <si>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</si>
  <si>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</si>
  <si>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</si>
  <si>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</si>
  <si>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</si>
  <si>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</si>
  <si>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</si>
  <si>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</si>
  <si>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</si>
  <si>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</si>
  <si>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</si>
  <si>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</si>
  <si>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</si>
  <si>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</si>
  <si>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</si>
  <si>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</si>
  <si>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</si>
  <si>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</si>
  <si>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</si>
  <si>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</si>
  <si>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</si>
  <si>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</si>
  <si>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</si>
  <si>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</si>
  <si>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</si>
  <si>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</si>
  <si>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</si>
  <si>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</si>
  <si>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</si>
  <si>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</si>
  <si>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</si>
  <si>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</si>
  <si>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</si>
  <si>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</si>
  <si>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</si>
  <si>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</si>
  <si>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</si>
  <si>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</si>
  <si>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</si>
  <si>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</si>
  <si>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</si>
  <si>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</si>
  <si>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</si>
  <si>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</si>
  <si>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</si>
  <si>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</si>
  <si>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</si>
  <si>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</si>
  <si>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</si>
  <si>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</si>
  <si>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</si>
  <si>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</si>
  <si>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</si>
  <si>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</si>
  <si>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</si>
  <si>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</si>
  <si>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</si>
  <si>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</si>
  <si>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</si>
  <si>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</si>
  <si>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</si>
  <si>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</si>
  <si>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</si>
  <si>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</si>
  <si>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</si>
  <si>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</si>
  <si>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</si>
  <si>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</si>
  <si>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</si>
  <si>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</si>
  <si>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</si>
  <si>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</si>
  <si>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</si>
  <si>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</si>
  <si>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</si>
  <si>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</si>
  <si>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</si>
  <si>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</si>
  <si>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</si>
  <si>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</si>
  <si>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</si>
  <si>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</si>
  <si>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</si>
  <si>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</si>
  <si>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</si>
  <si>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</si>
  <si>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</si>
  <si>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</si>
  <si>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</si>
  <si>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</si>
  <si>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</si>
  <si>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</si>
  <si>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</si>
  <si>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</si>
  <si>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</si>
  <si>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</si>
  <si>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</si>
  <si>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</si>
  <si>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</si>
  <si>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</si>
  <si>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</si>
  <si>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</si>
  <si>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</si>
  <si>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</si>
  <si>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</si>
  <si>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</si>
  <si>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</si>
  <si>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</si>
  <si>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</si>
  <si>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</si>
  <si>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</si>
  <si>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</si>
  <si>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</si>
  <si>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</si>
  <si>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</si>
  <si>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</si>
  <si>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</si>
  <si>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</si>
  <si>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</si>
  <si>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</si>
  <si>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</si>
  <si>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</si>
  <si>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</si>
  <si>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</si>
  <si>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</si>
  <si>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</si>
  <si>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</si>
  <si>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</si>
  <si>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</si>
  <si>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</si>
  <si>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</si>
  <si>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</si>
  <si>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</si>
  <si>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</si>
  <si>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</si>
  <si>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</si>
  <si>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</si>
  <si>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</si>
  <si>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</si>
  <si>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</si>
  <si>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</si>
  <si>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</si>
  <si>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</si>
  <si>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</si>
  <si>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</si>
  <si>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</si>
  <si>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</si>
  <si>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</si>
  <si>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</si>
  <si>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</si>
  <si>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</si>
  <si>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</si>
  <si>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</si>
  <si>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</si>
  <si>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</si>
  <si>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</si>
  <si>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</si>
  <si>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</si>
  <si>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</si>
  <si>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</si>
  <si>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</si>
  <si>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</si>
  <si>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</si>
  <si>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</si>
  <si>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</si>
  <si>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</si>
  <si>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</si>
  <si>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</si>
  <si>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</si>
  <si>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</si>
  <si>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</si>
  <si>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</si>
  <si>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</si>
  <si>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</si>
  <si>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</si>
  <si>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</si>
  <si>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</si>
  <si>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</si>
  <si>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</si>
  <si>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</si>
  <si>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</si>
  <si>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</si>
  <si>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</si>
  <si>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</si>
  <si>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</si>
  <si>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</si>
  <si>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</si>
  <si>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</si>
  <si>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</si>
  <si>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</si>
  <si>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</si>
  <si>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</si>
  <si>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</si>
  <si>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</si>
  <si>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</si>
  <si>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</si>
  <si>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</si>
  <si>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</si>
  <si>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</si>
  <si>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</si>
  <si>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</si>
  <si>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</si>
  <si>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</si>
  <si>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</si>
  <si>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</si>
  <si>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</si>
  <si>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</si>
  <si>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</si>
  <si>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</si>
  <si>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</si>
  <si>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</si>
  <si>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</si>
  <si>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</si>
  <si>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</si>
  <si>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</si>
  <si>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</si>
  <si>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</si>
  <si>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</si>
  <si>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</si>
  <si>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</si>
  <si>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</si>
  <si>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</si>
  <si>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</si>
  <si>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</si>
  <si>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</si>
  <si>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</si>
  <si>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</si>
  <si>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</si>
  <si>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</si>
  <si>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</si>
  <si>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</si>
  <si>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</si>
  <si>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</si>
  <si>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</si>
  <si>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</si>
  <si>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</si>
  <si>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</si>
  <si>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</si>
  <si>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</si>
  <si>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</si>
  <si>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</si>
  <si>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</si>
  <si>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</si>
  <si>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</si>
  <si>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</si>
  <si>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</si>
  <si>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</si>
  <si>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</si>
  <si>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</si>
  <si>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</si>
  <si>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</si>
  <si>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</si>
  <si>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</si>
  <si>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</si>
  <si>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</si>
  <si>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</si>
  <si>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</si>
  <si>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</si>
  <si>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</si>
  <si>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</si>
  <si>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</si>
  <si>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</si>
  <si>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</si>
  <si>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</si>
  <si>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</si>
  <si>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</si>
  <si>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</si>
  <si>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</si>
  <si>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</si>
  <si>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</si>
  <si>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</si>
  <si>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</si>
  <si>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</si>
  <si>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</si>
  <si>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</si>
  <si>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</si>
  <si>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</si>
  <si>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</si>
  <si>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</si>
  <si>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</si>
  <si>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</si>
  <si>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</si>
  <si>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</si>
  <si>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</si>
  <si>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</si>
  <si>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</si>
  <si>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</si>
  <si>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</si>
  <si>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</si>
  <si>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</si>
  <si>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</si>
  <si>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</si>
  <si>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</si>
  <si>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</si>
  <si>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</si>
  <si>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</si>
  <si>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</si>
  <si>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</si>
  <si>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</si>
  <si>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</si>
  <si>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</si>
  <si>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</si>
  <si>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</si>
  <si>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</si>
  <si>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</si>
  <si>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</si>
  <si>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</si>
  <si>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</si>
  <si>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</si>
  <si>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</si>
  <si>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</si>
  <si>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</si>
  <si>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</si>
  <si>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</si>
  <si>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</si>
  <si>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</si>
  <si>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</si>
  <si>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</si>
  <si>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</si>
  <si>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</si>
  <si>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</si>
  <si>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</si>
  <si>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</si>
  <si>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</si>
  <si>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</si>
  <si>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</si>
  <si>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</si>
  <si>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</si>
  <si>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</si>
  <si>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</si>
  <si>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</si>
  <si>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</si>
  <si>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</si>
  <si>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</si>
  <si>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</si>
  <si>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</si>
  <si>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</si>
  <si>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</si>
  <si>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</si>
  <si>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</si>
  <si>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</si>
  <si>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</si>
  <si>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</si>
  <si>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</si>
  <si>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</si>
  <si>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</si>
  <si>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</si>
  <si>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</si>
  <si>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</si>
  <si>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</si>
  <si>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</si>
  <si>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</si>
  <si>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</si>
  <si>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</si>
  <si>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</si>
  <si>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</si>
  <si>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</si>
  <si>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</si>
  <si>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</si>
  <si>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</si>
  <si>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</si>
  <si>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</si>
  <si>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</si>
  <si>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</si>
  <si>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</si>
  <si>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</si>
  <si>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</si>
  <si>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</si>
  <si>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</si>
  <si>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</si>
  <si>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</si>
  <si>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</si>
  <si>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</si>
  <si>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</si>
  <si>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</si>
  <si>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</si>
  <si>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</si>
  <si>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</si>
  <si>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</si>
  <si>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</si>
  <si>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</si>
  <si>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</si>
  <si>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</si>
  <si>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</si>
  <si>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</si>
  <si>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</si>
  <si>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</si>
  <si>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</si>
  <si>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</si>
  <si>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</si>
  <si>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</si>
  <si>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</si>
  <si>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</si>
  <si>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</si>
  <si>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</si>
  <si>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</si>
  <si>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</si>
  <si>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</si>
  <si>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</si>
  <si>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</si>
  <si>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</si>
  <si>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</si>
  <si>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</si>
  <si>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</si>
  <si>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</si>
  <si>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</si>
  <si>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</si>
  <si>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</si>
  <si>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</si>
  <si>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</si>
  <si>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</si>
  <si>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</si>
  <si>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</si>
  <si>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</si>
  <si>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</si>
  <si>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</si>
  <si>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</si>
  <si>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</si>
  <si>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</si>
  <si>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</si>
  <si>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</si>
  <si>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</si>
  <si>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</si>
  <si>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</si>
  <si>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</si>
  <si>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</si>
  <si>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</si>
  <si>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</si>
  <si>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</si>
  <si>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</si>
  <si>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</si>
  <si>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</si>
  <si>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</si>
  <si>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</si>
  <si>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</si>
  <si>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</si>
  <si>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</si>
  <si>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</si>
  <si>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</si>
  <si>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</si>
  <si>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</si>
  <si>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</si>
  <si>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</si>
  <si>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</si>
  <si>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</si>
  <si>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</si>
  <si>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</si>
  <si>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</si>
  <si>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</si>
  <si>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</si>
  <si>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</si>
  <si>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</si>
  <si>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</si>
  <si>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</si>
  <si>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</si>
  <si>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</si>
  <si>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</si>
  <si>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</si>
  <si>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</si>
  <si>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</si>
  <si>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</si>
  <si>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</si>
  <si>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</si>
  <si>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</si>
  <si>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</si>
  <si>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</si>
  <si>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</si>
  <si>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</si>
  <si>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</si>
  <si>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</si>
  <si>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</si>
  <si>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</si>
  <si>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</si>
  <si>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</si>
  <si>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</si>
  <si>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</si>
  <si>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</si>
  <si>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</si>
  <si>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</si>
  <si>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</si>
  <si>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</si>
  <si>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</si>
  <si>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</si>
  <si>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</si>
  <si>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</si>
  <si>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</si>
  <si>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</si>
  <si>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</si>
  <si>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</si>
  <si>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</si>
  <si>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</si>
  <si>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</si>
  <si>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</si>
  <si>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</si>
  <si>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</si>
  <si>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</si>
  <si>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</si>
  <si>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</si>
  <si>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</si>
  <si>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</si>
  <si>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</si>
  <si>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</si>
  <si>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</si>
  <si>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</si>
  <si>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</si>
  <si>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</si>
  <si>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</si>
  <si>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</si>
  <si>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</si>
  <si>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</si>
  <si>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</si>
  <si>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</si>
  <si>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</si>
  <si>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</si>
  <si>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</si>
  <si>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</si>
  <si>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</si>
  <si>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</si>
  <si>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</si>
  <si>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</si>
  <si>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</si>
  <si>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</si>
  <si>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</si>
  <si>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</si>
  <si>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</si>
  <si>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</si>
  <si>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</si>
  <si>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</si>
  <si>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</si>
  <si>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</si>
  <si>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</si>
  <si>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</si>
  <si>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</si>
  <si>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</si>
  <si>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</si>
  <si>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</si>
  <si>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</si>
  <si>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</si>
  <si>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</si>
  <si>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</si>
  <si>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</si>
  <si>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</si>
  <si>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</si>
  <si>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</si>
  <si>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</si>
  <si>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</si>
  <si>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</si>
  <si>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</si>
  <si>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</si>
  <si>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</si>
  <si>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</si>
  <si>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</si>
  <si>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</si>
  <si>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</si>
  <si>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</si>
  <si>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</si>
  <si>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</si>
  <si>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</si>
  <si>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</si>
  <si>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</si>
  <si>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</si>
  <si>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</si>
  <si>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</si>
  <si>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</si>
  <si>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</si>
  <si>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</si>
  <si>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</si>
  <si>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</si>
  <si>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</si>
  <si>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</si>
  <si>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</si>
  <si>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</si>
  <si>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</si>
  <si>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</si>
  <si>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</si>
  <si>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</si>
  <si>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</si>
  <si>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</si>
  <si>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</si>
  <si>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</si>
  <si>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</si>
  <si>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</si>
  <si>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</si>
  <si>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</si>
  <si>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</si>
  <si>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</si>
  <si>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</si>
  <si>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</si>
  <si>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</si>
  <si>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</si>
  <si>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</si>
  <si>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</si>
  <si>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</si>
  <si>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</si>
  <si>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</si>
  <si>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</si>
  <si>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</si>
  <si>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</si>
  <si>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</si>
  <si>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</si>
  <si>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</si>
  <si>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</si>
  <si>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</si>
  <si>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</si>
  <si>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</si>
  <si>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</si>
  <si>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</si>
  <si>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</si>
  <si>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</si>
  <si>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</si>
  <si>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</si>
  <si>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</si>
  <si>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</si>
  <si>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</si>
  <si>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</si>
  <si>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</si>
  <si>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</si>
  <si>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</si>
  <si>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</si>
  <si>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</si>
  <si>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</si>
  <si>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</si>
  <si>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</si>
  <si>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</si>
  <si>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</si>
  <si>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</si>
  <si>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</si>
  <si>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</si>
  <si>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</si>
  <si>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</si>
  <si>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</si>
  <si>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</si>
  <si>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</si>
  <si>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</si>
  <si>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</si>
  <si>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</si>
  <si>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</si>
  <si>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</si>
  <si>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</si>
  <si>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</si>
  <si>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</si>
  <si>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</si>
  <si>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</si>
  <si>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</si>
  <si>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</si>
  <si>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</si>
  <si>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</si>
  <si>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</si>
  <si>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</si>
  <si>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</si>
  <si>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</si>
  <si>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</si>
  <si>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</si>
  <si>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</si>
  <si>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</si>
  <si>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</si>
  <si>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</si>
  <si>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</si>
  <si>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</si>
  <si>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</si>
  <si>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</si>
  <si>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</si>
  <si>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</si>
  <si>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</si>
  <si>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</si>
  <si>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</si>
  <si>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</si>
  <si>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</si>
  <si>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</si>
  <si>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</si>
  <si>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</si>
  <si>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</si>
  <si>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</si>
  <si>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</si>
  <si>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</si>
  <si>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</si>
  <si>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</si>
  <si>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</si>
  <si>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</si>
  <si>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</si>
  <si>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</si>
  <si>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</si>
  <si>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</si>
  <si>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</si>
  <si>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</si>
  <si>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</si>
  <si>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</si>
  <si>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</si>
  <si>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</si>
  <si>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</si>
  <si>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</si>
  <si>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</si>
  <si>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</si>
  <si>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</si>
  <si>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</si>
  <si>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</si>
  <si>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</si>
  <si>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</si>
  <si>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</si>
  <si>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</si>
  <si>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</si>
  <si>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</si>
  <si>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</si>
  <si>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</si>
  <si>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</si>
  <si>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</si>
  <si>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</si>
  <si>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</si>
  <si>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</si>
  <si>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</si>
  <si>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</si>
  <si>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</si>
  <si>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</si>
  <si>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</si>
  <si>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</si>
  <si>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</si>
  <si>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</si>
  <si>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</si>
  <si>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</si>
  <si>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</si>
  <si>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</si>
  <si>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</si>
  <si>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</si>
  <si>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</si>
  <si>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</si>
  <si>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</si>
  <si>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</si>
  <si>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</si>
  <si>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</si>
  <si>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</si>
  <si>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</si>
  <si>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</si>
  <si>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</si>
  <si>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</si>
  <si>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</si>
  <si>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</si>
  <si>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</si>
  <si>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</si>
  <si>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</si>
  <si>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</si>
  <si>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</si>
  <si>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</si>
  <si>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</si>
  <si>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</si>
  <si>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</si>
  <si>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</si>
  <si>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</si>
  <si>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</si>
  <si>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</si>
  <si>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</si>
  <si>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</si>
  <si>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</si>
  <si>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</si>
  <si>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</si>
  <si>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</si>
  <si>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</si>
  <si>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</si>
  <si>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</si>
  <si>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</si>
  <si>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</si>
  <si>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</si>
  <si>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</si>
  <si>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</si>
  <si>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</si>
  <si>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</si>
  <si>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</si>
  <si>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</si>
  <si>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</si>
  <si>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</si>
  <si>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</si>
  <si>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</si>
  <si>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</si>
  <si>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</si>
  <si>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</si>
  <si>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</si>
  <si>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</si>
  <si>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</si>
  <si>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</si>
  <si>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</si>
  <si>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</si>
  <si>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</si>
  <si>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</si>
  <si>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</si>
  <si>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</si>
  <si>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</si>
  <si>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</si>
  <si>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</si>
  <si>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</si>
  <si>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</si>
  <si>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</si>
  <si>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</si>
  <si>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</si>
  <si>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</si>
  <si>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</si>
  <si>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</si>
  <si>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</si>
  <si>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</si>
  <si>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</si>
  <si>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</si>
  <si>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</si>
  <si>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</si>
  <si>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</si>
  <si>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</si>
  <si>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</si>
  <si>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</si>
  <si>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</si>
  <si>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</si>
  <si>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</si>
  <si>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</si>
  <si>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</si>
  <si>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</si>
  <si>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</si>
  <si>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</si>
  <si>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</si>
  <si>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</si>
  <si>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</si>
  <si>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</si>
  <si>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</si>
  <si>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</si>
  <si>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</si>
  <si>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</si>
  <si>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</si>
  <si>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</si>
  <si>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</si>
  <si>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</si>
  <si>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</si>
  <si>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</si>
  <si>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</si>
  <si>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</si>
  <si>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</si>
  <si>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</si>
  <si>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</si>
  <si>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</si>
  <si>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</si>
  <si>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</si>
  <si>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</si>
  <si>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</si>
  <si>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</si>
  <si>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</si>
  <si>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</si>
  <si>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</si>
  <si>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</si>
  <si>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</si>
  <si>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</si>
  <si>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</si>
  <si>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</si>
  <si>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</si>
  <si>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</si>
  <si>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</si>
  <si>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</si>
  <si>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</si>
  <si>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</si>
  <si>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</si>
  <si>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</si>
  <si>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</si>
  <si>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</si>
  <si>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</si>
  <si>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</si>
  <si>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</si>
  <si>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</si>
  <si>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</si>
  <si>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</si>
  <si>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</si>
  <si>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</si>
  <si>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</si>
  <si>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</si>
  <si>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</si>
  <si>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</si>
  <si>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</si>
  <si>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</si>
  <si>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</si>
  <si>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</si>
  <si>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</si>
  <si>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</si>
  <si>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</si>
  <si>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</si>
  <si>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</si>
  <si>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</si>
  <si>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</si>
  <si>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</si>
  <si>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</si>
  <si>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</si>
  <si>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</si>
  <si>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</si>
  <si>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</si>
  <si>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</si>
  <si>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</si>
  <si>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</si>
  <si>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</si>
  <si>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</si>
  <si>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</si>
  <si>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</si>
  <si>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</si>
  <si>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</si>
  <si>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</si>
  <si>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</si>
  <si>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</si>
  <si>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</si>
  <si>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</si>
  <si>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</si>
  <si>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</si>
  <si>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</si>
  <si>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</si>
  <si>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</si>
  <si>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</si>
  <si>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</si>
  <si>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</si>
  <si>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</si>
  <si>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</si>
  <si>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</si>
  <si>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</si>
  <si>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</si>
  <si>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</si>
  <si>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</si>
  <si>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</si>
  <si>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</si>
  <si>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</si>
  <si>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</si>
  <si>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</si>
  <si>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</si>
  <si>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</si>
  <si>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</si>
  <si>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</si>
  <si>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</si>
  <si>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</si>
  <si>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</si>
  <si>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</si>
  <si>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</si>
  <si>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</si>
  <si>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</si>
  <si>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</si>
  <si>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</si>
  <si>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</si>
  <si>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</si>
  <si>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</si>
  <si>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</si>
  <si>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</si>
  <si>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</si>
  <si>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</si>
  <si>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</si>
  <si>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</si>
  <si>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</si>
  <si>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</si>
  <si>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</si>
  <si>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</si>
  <si>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</si>
  <si>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</si>
  <si>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</si>
  <si>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</si>
  <si>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</si>
  <si>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</si>
  <si>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</si>
  <si>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</si>
  <si>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</si>
  <si>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</si>
  <si>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</si>
  <si>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</si>
  <si>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</si>
  <si>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</si>
  <si>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</si>
  <si>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</si>
  <si>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</si>
  <si>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</si>
  <si>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</si>
  <si>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</si>
  <si>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</si>
  <si>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</si>
  <si>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</si>
  <si>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</si>
  <si>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</si>
  <si>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</si>
  <si>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</si>
  <si>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</si>
  <si>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</si>
  <si>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</si>
  <si>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</si>
  <si>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</si>
  <si>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</si>
  <si>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</si>
  <si>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</si>
  <si>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</si>
  <si>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</si>
  <si>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</si>
  <si>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</si>
  <si>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</si>
  <si>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</si>
  <si>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</si>
  <si>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</si>
  <si>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</si>
  <si>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</si>
  <si>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</si>
  <si>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</si>
  <si>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</si>
  <si>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</si>
  <si>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</si>
  <si>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</si>
  <si>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</si>
  <si>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</si>
  <si>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</si>
  <si>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</si>
  <si>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</si>
  <si>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</si>
  <si>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</si>
  <si>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</si>
  <si>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</si>
  <si>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</si>
  <si>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</si>
  <si>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</si>
  <si>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</si>
  <si>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</si>
  <si>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</si>
  <si>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</si>
  <si>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</si>
  <si>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</si>
  <si>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</si>
  <si>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</si>
  <si>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</si>
  <si>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</si>
  <si>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</si>
  <si>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</si>
  <si>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</si>
  <si>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</si>
  <si>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</si>
  <si>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</si>
  <si>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</si>
  <si>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</si>
  <si>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</si>
  <si>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</si>
  <si>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</si>
  <si>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</si>
  <si>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</si>
  <si>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</si>
  <si>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</si>
  <si>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</si>
  <si>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</si>
  <si>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</si>
  <si>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</si>
  <si>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</si>
  <si>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</si>
  <si>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</si>
  <si>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</si>
  <si>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</si>
  <si>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</si>
  <si>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</si>
  <si>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</si>
  <si>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</si>
  <si>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</si>
  <si>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</si>
  <si>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</si>
  <si>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</si>
  <si>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</si>
  <si>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</si>
  <si>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</si>
  <si>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</si>
  <si>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</si>
  <si>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</si>
  <si>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</si>
  <si>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</si>
  <si>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</si>
  <si>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</si>
  <si>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</si>
  <si>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</si>
  <si>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</si>
  <si>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</si>
  <si>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</si>
  <si>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</si>
  <si>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</si>
  <si>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</si>
  <si>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</si>
  <si>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</si>
  <si>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</si>
  <si>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</si>
  <si>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</si>
  <si>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</si>
  <si>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</si>
  <si>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</si>
  <si>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</si>
  <si>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</si>
  <si>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</si>
  <si>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</si>
  <si>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</si>
  <si>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</si>
  <si>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</si>
  <si>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</si>
  <si>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</si>
  <si>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</si>
  <si>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</si>
  <si>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</si>
  <si>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</si>
  <si>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</si>
  <si>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</si>
  <si>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</si>
  <si>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</si>
  <si>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</si>
  <si>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</si>
  <si>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</si>
  <si>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</si>
  <si>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</si>
  <si>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</si>
  <si>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</si>
  <si>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</si>
  <si>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</si>
  <si>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</si>
  <si>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</si>
  <si>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</si>
  <si>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</si>
  <si>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</si>
  <si>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</si>
  <si>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</si>
  <si>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</si>
  <si>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</si>
  <si>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</si>
  <si>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</si>
  <si>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</si>
  <si>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</si>
  <si>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</si>
  <si>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</si>
  <si>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</si>
  <si>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</si>
  <si>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</si>
  <si>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</si>
  <si>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</si>
  <si>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</si>
  <si>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</si>
  <si>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</si>
  <si>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</si>
  <si>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</si>
  <si>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</si>
  <si>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</si>
  <si>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</si>
  <si>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</si>
  <si>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</si>
  <si>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</si>
  <si>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</si>
  <si>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</si>
  <si>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</si>
  <si>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</si>
  <si>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</si>
  <si>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</si>
  <si>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</si>
  <si>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</si>
  <si>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</si>
  <si>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</si>
  <si>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</si>
  <si>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</si>
  <si>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</si>
  <si>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</si>
  <si>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</si>
  <si>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</si>
  <si>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</si>
  <si>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</si>
  <si>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</si>
  <si>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</si>
  <si>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</si>
  <si>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</si>
  <si>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</si>
  <si>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</si>
  <si>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</si>
  <si>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</si>
  <si>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</si>
  <si>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</si>
  <si>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</si>
  <si>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</si>
  <si>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</si>
  <si>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</si>
  <si>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</si>
  <si>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</si>
  <si>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</si>
  <si>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</si>
  <si>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</si>
  <si>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</si>
  <si>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</si>
  <si>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</si>
  <si>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</si>
  <si>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</si>
  <si>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</si>
  <si>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</si>
  <si>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</si>
  <si>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</si>
  <si>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</si>
  <si>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</si>
  <si>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</si>
  <si>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</si>
  <si>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</si>
  <si>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</si>
  <si>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</si>
  <si>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</si>
  <si>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</si>
  <si>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</si>
  <si>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</si>
  <si>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</si>
  <si>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</si>
  <si>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</si>
  <si>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</si>
  <si>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</si>
  <si>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</si>
  <si>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</si>
  <si>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</si>
  <si>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</si>
  <si>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</si>
  <si>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</si>
  <si>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</si>
  <si>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</si>
  <si>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</si>
  <si>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</si>
  <si>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</si>
  <si>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</si>
  <si>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</si>
  <si>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</si>
  <si>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</si>
  <si>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</si>
  <si>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</si>
  <si>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</si>
  <si>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</si>
  <si>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</si>
  <si>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</si>
  <si>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</si>
  <si>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</si>
  <si>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</si>
  <si>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</si>
  <si>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</si>
  <si>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</si>
  <si>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</si>
  <si>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</si>
  <si>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</si>
  <si>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</si>
  <si>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</si>
  <si>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</si>
  <si>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</si>
  <si>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</si>
  <si>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</si>
  <si>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</si>
  <si>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</si>
  <si>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</si>
  <si>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</si>
  <si>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</si>
  <si>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</si>
  <si>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</si>
  <si>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</si>
  <si>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</si>
  <si>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</si>
  <si>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</si>
  <si>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</si>
  <si>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</si>
  <si>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</si>
  <si>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</si>
  <si>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</si>
  <si>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</si>
  <si>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</si>
  <si>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</si>
  <si>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</si>
  <si>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</si>
  <si>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</si>
  <si>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</si>
  <si>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</si>
  <si>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</si>
  <si>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</si>
  <si>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</si>
  <si>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</si>
  <si>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</si>
  <si>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</si>
  <si>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</si>
  <si>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</si>
  <si>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</si>
  <si>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</si>
  <si>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</si>
  <si>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</si>
  <si>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</si>
  <si>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</si>
  <si>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</si>
  <si>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</si>
  <si>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</si>
  <si>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</si>
  <si>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</si>
  <si>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</si>
  <si>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</si>
  <si>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</si>
  <si>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</si>
  <si>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</si>
  <si>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</si>
  <si>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</si>
  <si>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</si>
  <si>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</si>
  <si>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</si>
  <si>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</si>
  <si>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</si>
  <si>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</si>
  <si>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</si>
  <si>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</si>
  <si>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</si>
  <si>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</si>
  <si>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</si>
  <si>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</si>
  <si>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</si>
  <si>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</si>
  <si>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</si>
  <si>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</si>
  <si>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</si>
  <si>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</si>
  <si>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</si>
  <si>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</si>
  <si>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</si>
  <si>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</si>
  <si>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</si>
  <si>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</si>
  <si>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</si>
  <si>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</si>
  <si>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</si>
  <si>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</si>
  <si>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</si>
  <si>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</si>
  <si>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</si>
  <si>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</si>
  <si>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</si>
  <si>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</si>
  <si>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</si>
  <si>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</si>
  <si>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</si>
  <si>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</si>
  <si>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</si>
  <si>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</si>
  <si>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</si>
  <si>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</si>
  <si>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</si>
  <si>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</si>
  <si>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</si>
  <si>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</si>
  <si>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</si>
  <si>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</si>
  <si>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</si>
  <si>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</si>
  <si>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</si>
  <si>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</si>
  <si>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</si>
  <si>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</si>
  <si>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</si>
  <si>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</si>
  <si>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</si>
  <si>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</si>
  <si>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</si>
  <si>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</si>
  <si>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</si>
  <si>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</si>
  <si>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</si>
  <si>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</si>
  <si>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</si>
  <si>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</si>
  <si>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</si>
  <si>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</si>
  <si>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</si>
  <si>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</si>
  <si>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</si>
  <si>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</si>
  <si>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</si>
  <si>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</si>
  <si>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</si>
  <si>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</si>
  <si>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</si>
  <si>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</si>
  <si>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</si>
  <si>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</si>
  <si>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</si>
  <si>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</si>
  <si>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</si>
  <si>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</si>
  <si>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</si>
  <si>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</si>
  <si>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</si>
  <si>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</si>
  <si>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</si>
  <si>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</si>
  <si>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</si>
  <si>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</si>
  <si>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</si>
  <si>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</si>
  <si>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</si>
  <si>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</si>
  <si>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</si>
  <si>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</si>
  <si>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</si>
  <si>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</si>
  <si>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</si>
  <si>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</si>
  <si>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</si>
  <si>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</si>
  <si>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</si>
  <si>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</si>
  <si>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</si>
  <si>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</si>
  <si>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</si>
  <si>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</si>
  <si>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</si>
  <si>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</si>
  <si>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</si>
  <si>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</si>
  <si>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</si>
  <si>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</si>
  <si>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</si>
  <si>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</si>
  <si>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</si>
  <si>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</si>
  <si>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</si>
  <si>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</si>
  <si>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</si>
  <si>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</si>
  <si>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</si>
  <si>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</si>
  <si>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</si>
  <si>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</si>
  <si>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</si>
  <si>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</si>
  <si>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</si>
  <si>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</si>
  <si>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</si>
  <si>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</si>
  <si>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</si>
  <si>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</si>
  <si>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</si>
  <si>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</si>
  <si>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</si>
  <si>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</si>
  <si>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</si>
  <si>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</si>
  <si>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</si>
  <si>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</si>
  <si>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</si>
  <si>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</si>
  <si>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</si>
  <si>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</si>
  <si>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</si>
  <si>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</si>
  <si>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</si>
  <si>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</si>
  <si>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</si>
  <si>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</si>
  <si>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</si>
  <si>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</si>
  <si>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</si>
  <si>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</si>
  <si>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</si>
  <si>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</si>
  <si>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</si>
  <si>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</si>
  <si>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</si>
  <si>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</si>
  <si>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</si>
  <si>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</si>
  <si>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</si>
  <si>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</si>
  <si>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</si>
  <si>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</si>
  <si>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</si>
  <si>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</si>
  <si>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</si>
  <si>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</si>
  <si>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</si>
  <si>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</si>
  <si>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</si>
  <si>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</si>
  <si>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</si>
  <si>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</si>
  <si>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</si>
  <si>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</si>
  <si>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</si>
  <si>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</si>
  <si>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</si>
  <si>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</si>
  <si>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</si>
  <si>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</si>
  <si>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</si>
  <si>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</si>
  <si>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</si>
  <si>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</si>
  <si>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</si>
  <si>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</si>
  <si>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</si>
  <si>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</si>
  <si>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</si>
  <si>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</si>
  <si>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</si>
  <si>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</si>
  <si>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</si>
  <si>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</si>
  <si>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</si>
  <si>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</si>
  <si>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</si>
  <si>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</si>
  <si>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</si>
  <si>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</si>
  <si>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</si>
  <si>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</si>
  <si>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</si>
  <si>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</si>
  <si>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</si>
  <si>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</si>
  <si>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</si>
  <si>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</si>
  <si>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</si>
  <si>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</si>
  <si>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</si>
  <si>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</si>
  <si>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</si>
  <si>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</si>
  <si>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</si>
  <si>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</si>
  <si>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</si>
  <si>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</si>
  <si>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</si>
  <si>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</si>
  <si>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</si>
  <si>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</si>
  <si>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</si>
  <si>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</si>
  <si>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</si>
  <si>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</si>
  <si>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</si>
  <si>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</si>
  <si>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</si>
  <si>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</si>
  <si>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</si>
  <si>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</si>
  <si>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</si>
  <si>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</si>
  <si>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</si>
  <si>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</si>
  <si>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</si>
  <si>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</si>
  <si>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</si>
  <si>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</si>
  <si>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</si>
  <si>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</si>
  <si>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</si>
  <si>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</si>
  <si>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</si>
  <si>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</si>
  <si>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</si>
  <si>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</si>
  <si>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</si>
  <si>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</si>
  <si>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</si>
  <si>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</si>
  <si>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</si>
  <si>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</si>
  <si>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</si>
  <si>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</si>
  <si>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</si>
  <si>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</si>
  <si>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</si>
  <si>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</si>
  <si>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</si>
  <si>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</si>
  <si>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</si>
  <si>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</si>
  <si>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</si>
  <si>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</si>
  <si>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</si>
  <si>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</si>
  <si>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</si>
  <si>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</si>
  <si>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</si>
  <si>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</si>
  <si>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</si>
  <si>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</si>
  <si>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</si>
  <si>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</si>
  <si>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</si>
  <si>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</si>
  <si>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</si>
  <si>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</si>
  <si>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</si>
  <si>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</si>
  <si>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</si>
  <si>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</si>
  <si>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</si>
  <si>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</si>
  <si>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</si>
  <si>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</si>
  <si>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</si>
  <si>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</si>
  <si>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</si>
  <si>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</si>
  <si>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</si>
  <si>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</si>
  <si>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</si>
  <si>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</si>
  <si>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</si>
  <si>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</si>
  <si>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</si>
  <si>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</si>
  <si>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</si>
  <si>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</si>
  <si>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</si>
  <si>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</si>
  <si>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</si>
  <si>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</si>
  <si>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</si>
  <si>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</si>
  <si>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</si>
  <si>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</si>
  <si>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</si>
  <si>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</si>
  <si>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</si>
  <si>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</si>
  <si>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</si>
  <si>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</si>
  <si>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</si>
  <si>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</si>
  <si>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</si>
  <si>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</si>
  <si>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</si>
  <si>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</si>
  <si>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</si>
  <si>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</si>
  <si>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</si>
  <si>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</si>
  <si>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</si>
  <si>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</si>
  <si>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</si>
  <si>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</si>
  <si>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</si>
  <si>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</si>
  <si>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</si>
  <si>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</si>
  <si>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</si>
  <si>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</si>
  <si>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</si>
  <si>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</si>
  <si>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</si>
  <si>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</si>
  <si>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</si>
  <si>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</si>
  <si>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</si>
  <si>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</si>
  <si>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</si>
  <si>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</si>
  <si>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</si>
  <si>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</si>
  <si>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</si>
  <si>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</si>
  <si>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</si>
  <si>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</si>
  <si>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</si>
  <si>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</si>
  <si>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</si>
  <si>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</si>
  <si>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</si>
  <si>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</si>
  <si>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</si>
  <si>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</si>
  <si>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</si>
  <si>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</si>
  <si>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</si>
  <si>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</si>
  <si>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</si>
  <si>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</si>
  <si>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</si>
  <si>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</si>
  <si>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</si>
  <si>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</si>
  <si>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</si>
  <si>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</si>
  <si>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</si>
  <si>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</si>
  <si>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</si>
  <si>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</si>
  <si>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</si>
  <si>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</si>
  <si>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</si>
  <si>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</si>
  <si>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</si>
  <si>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</si>
  <si>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</si>
  <si>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</si>
  <si>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</si>
  <si>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</si>
  <si>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</si>
  <si>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</si>
  <si>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</si>
  <si>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</si>
  <si>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</si>
  <si>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</si>
  <si>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</si>
  <si>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</si>
  <si>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</si>
  <si>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</si>
  <si>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</si>
  <si>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</si>
  <si>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</si>
  <si>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</si>
  <si>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</si>
  <si>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</si>
  <si>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</si>
  <si>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</si>
  <si>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</si>
  <si>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</si>
  <si>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</si>
  <si>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</si>
  <si>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</si>
  <si>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</si>
  <si>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</si>
  <si>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</si>
  <si>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</si>
  <si>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</si>
  <si>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</si>
  <si>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</si>
  <si>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</si>
  <si>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</si>
  <si>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</si>
  <si>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</si>
  <si>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</si>
  <si>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</si>
  <si>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</si>
  <si>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</si>
  <si>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</si>
  <si>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</si>
  <si>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</si>
  <si>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</si>
  <si>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</si>
  <si>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</si>
  <si>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</si>
  <si>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</si>
  <si>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</si>
  <si>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</si>
  <si>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</si>
  <si>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</si>
  <si>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</si>
  <si>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</si>
  <si>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</si>
  <si>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</si>
  <si>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</si>
  <si>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</si>
  <si>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</si>
  <si>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</si>
  <si>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</si>
  <si>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</si>
  <si>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</si>
  <si>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</si>
  <si>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</si>
  <si>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</si>
  <si>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</si>
  <si>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</si>
  <si>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</si>
  <si>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</si>
  <si>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</si>
  <si>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</si>
  <si>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</si>
  <si>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</si>
  <si>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</si>
  <si>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</si>
  <si>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</si>
  <si>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</si>
  <si>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</si>
  <si>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</si>
  <si>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</si>
  <si>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</si>
  <si>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</si>
  <si>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</si>
  <si>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</si>
  <si>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</si>
  <si>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</si>
  <si>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</si>
  <si>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</si>
  <si>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</si>
  <si>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</si>
  <si>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</si>
  <si>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</si>
  <si>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</si>
  <si>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</si>
  <si>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</si>
  <si>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</si>
  <si>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</si>
  <si>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</si>
  <si>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</si>
  <si>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</si>
  <si>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</si>
  <si>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</si>
  <si>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</si>
  <si>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</si>
  <si>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</si>
  <si>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</si>
  <si>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</si>
  <si>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</si>
  <si>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</si>
  <si>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</si>
  <si>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</si>
  <si>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</si>
  <si>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</si>
  <si>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</si>
  <si>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</si>
  <si>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</si>
  <si>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</si>
  <si>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</si>
  <si>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</si>
  <si>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</si>
  <si>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</si>
  <si>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</si>
  <si>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</si>
  <si>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</si>
  <si>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</si>
  <si>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</si>
  <si>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</si>
  <si>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</si>
  <si>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</si>
  <si>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</si>
  <si>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</si>
  <si>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</si>
  <si>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</si>
  <si>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</si>
  <si>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</si>
  <si>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</si>
  <si>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</si>
  <si>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</si>
  <si>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</si>
  <si>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</si>
  <si>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</si>
  <si>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</si>
  <si>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</si>
  <si>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</si>
  <si>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</si>
  <si>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</si>
  <si>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</si>
  <si>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</si>
  <si>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</si>
  <si>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</si>
  <si>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</si>
  <si>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</si>
  <si>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</si>
  <si>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</si>
  <si>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</si>
  <si>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</si>
  <si>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</si>
  <si>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</si>
  <si>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</si>
  <si>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</si>
  <si>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</si>
  <si>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</si>
  <si>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</si>
  <si>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</si>
  <si>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</si>
  <si>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</si>
  <si>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</si>
  <si>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</si>
  <si>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</si>
  <si>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</si>
  <si>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</si>
  <si>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</si>
  <si>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</si>
  <si>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</si>
  <si>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</si>
  <si>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</si>
  <si>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</si>
  <si>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</si>
  <si>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</si>
  <si>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</si>
  <si>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</si>
  <si>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</si>
  <si>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</si>
  <si>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</si>
  <si>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</si>
  <si>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</si>
  <si>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</si>
  <si>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</si>
  <si>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</si>
  <si>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</si>
  <si>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</si>
  <si>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</si>
  <si>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</si>
  <si>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</si>
  <si>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</si>
  <si>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</si>
  <si>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</si>
  <si>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</si>
  <si>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</si>
  <si>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</si>
  <si>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</si>
  <si>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</si>
  <si>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</si>
  <si>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</si>
  <si>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</si>
  <si>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</si>
  <si>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</si>
  <si>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</si>
  <si>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</si>
  <si>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</si>
  <si>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</si>
  <si>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</si>
  <si>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</si>
  <si>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</si>
  <si>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</si>
  <si>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</si>
  <si>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</si>
  <si>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</si>
  <si>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</si>
  <si>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</si>
  <si>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</si>
  <si>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</si>
  <si>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</si>
  <si>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</si>
  <si>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</si>
  <si>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</si>
  <si>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</si>
  <si>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</si>
  <si>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</si>
  <si>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</si>
  <si>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</si>
  <si>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</si>
  <si>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</si>
  <si>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</si>
  <si>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</si>
  <si>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</si>
  <si>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</si>
  <si>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</si>
  <si>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</si>
  <si>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</si>
  <si>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</si>
  <si>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</si>
  <si>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</si>
  <si>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</si>
  <si>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</si>
  <si>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</si>
  <si>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</si>
  <si>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</si>
  <si>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</si>
  <si>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</si>
  <si>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</si>
  <si>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</si>
  <si>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</si>
  <si>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</si>
  <si>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</si>
  <si>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</si>
  <si>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</si>
  <si>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</si>
  <si>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</si>
  <si>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</si>
  <si>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</si>
  <si>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</si>
  <si>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</si>
  <si>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</si>
  <si>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</si>
  <si>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</si>
  <si>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</si>
  <si>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</si>
  <si>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</si>
  <si>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</si>
  <si>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</si>
  <si>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</si>
  <si>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</si>
  <si>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</si>
  <si>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</si>
  <si>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</si>
  <si>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</si>
  <si>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</si>
  <si>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</si>
  <si>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</si>
  <si>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</si>
  <si>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</si>
  <si>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</si>
  <si>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</si>
  <si>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</si>
  <si>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</si>
  <si>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</si>
  <si>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</si>
  <si>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</si>
  <si>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</si>
  <si>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</si>
  <si>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</si>
  <si>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</si>
  <si>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</si>
  <si>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</si>
  <si>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</si>
  <si>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</si>
  <si>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</si>
  <si>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</si>
  <si>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</si>
  <si>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</si>
  <si>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</si>
  <si>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</si>
  <si>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</si>
  <si>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</si>
  <si>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</si>
  <si>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</si>
  <si>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</si>
  <si>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</si>
  <si>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</si>
  <si>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</si>
  <si>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</si>
  <si>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</si>
  <si>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</si>
  <si>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</si>
  <si>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</si>
  <si>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</si>
  <si>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</si>
  <si>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</si>
  <si>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</si>
  <si>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</si>
  <si>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</si>
  <si>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</si>
  <si>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</si>
  <si>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</si>
  <si>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</si>
  <si>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</si>
  <si>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</si>
  <si>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</si>
  <si>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</si>
  <si>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</si>
  <si>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</si>
  <si>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</si>
  <si>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</si>
  <si>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</si>
  <si>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</si>
  <si>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</si>
  <si>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</si>
  <si>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</si>
  <si>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</si>
  <si>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</si>
  <si>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</si>
  <si>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</si>
  <si>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</si>
  <si>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</si>
  <si>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</si>
  <si>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</si>
  <si>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</si>
  <si>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</si>
  <si>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</si>
  <si>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</si>
  <si>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</si>
  <si>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</si>
  <si>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</si>
  <si>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</si>
  <si>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</si>
  <si>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</si>
  <si>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</si>
  <si>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</si>
  <si>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</si>
  <si>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</si>
  <si>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</si>
  <si>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</si>
  <si>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</si>
  <si>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</si>
  <si>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</si>
  <si>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</si>
  <si>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</si>
  <si>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</si>
  <si>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</si>
  <si>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</si>
  <si>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</si>
  <si>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</si>
  <si>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</si>
  <si>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</si>
  <si>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</si>
  <si>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</si>
  <si>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</si>
  <si>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</si>
  <si>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</si>
  <si>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</si>
  <si>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</si>
  <si>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</si>
  <si>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</si>
  <si>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</si>
  <si>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</si>
  <si>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</si>
  <si>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</si>
  <si>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</si>
  <si>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</si>
  <si>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</si>
  <si>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</si>
  <si>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</si>
  <si>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</si>
  <si>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</si>
  <si>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</si>
  <si>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</si>
  <si>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</si>
  <si>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</si>
  <si>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</si>
  <si>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</si>
  <si>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</si>
  <si>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</si>
  <si>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</si>
  <si>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</si>
  <si>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</si>
  <si>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</si>
  <si>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</si>
  <si>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</si>
  <si>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</si>
  <si>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</si>
  <si>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</si>
  <si>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</si>
  <si>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</si>
  <si>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</si>
  <si>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</si>
  <si>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</si>
  <si>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</si>
  <si>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</si>
  <si>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</si>
  <si>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</si>
  <si>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</si>
  <si>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</si>
  <si>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</si>
  <si>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</si>
  <si>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</si>
  <si>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</si>
  <si>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</si>
  <si>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</si>
  <si>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</si>
  <si>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</si>
  <si>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</si>
  <si>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</si>
  <si>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</si>
  <si>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</si>
  <si>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</si>
  <si>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</si>
  <si>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</si>
  <si>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</si>
  <si>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</si>
  <si>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</si>
  <si>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</si>
  <si>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</si>
  <si>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</si>
  <si>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</si>
  <si>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</si>
  <si>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</si>
  <si>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</si>
  <si>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</si>
  <si>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</si>
  <si>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</si>
  <si>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</si>
  <si>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</si>
  <si>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</si>
  <si>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</si>
  <si>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</si>
  <si>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</si>
  <si>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</si>
  <si>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</si>
  <si>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</si>
  <si>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</si>
  <si>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</si>
  <si>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</si>
  <si>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</si>
  <si>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</si>
  <si>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</si>
  <si>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</si>
  <si>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</si>
  <si>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</si>
  <si>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</si>
  <si>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</si>
  <si>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</si>
  <si>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</si>
  <si>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</si>
  <si>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</si>
  <si>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</si>
  <si>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</si>
  <si>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</si>
  <si>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</si>
  <si>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</si>
  <si>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</si>
  <si>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</si>
  <si>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</si>
  <si>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</si>
  <si>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</si>
  <si>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</si>
  <si>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</si>
  <si>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</si>
  <si>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</si>
  <si>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</si>
  <si>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</si>
  <si>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</si>
  <si>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</si>
  <si>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</si>
  <si>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</si>
  <si>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</si>
  <si>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</si>
  <si>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</si>
  <si>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</si>
  <si>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</si>
  <si>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</si>
  <si>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</si>
  <si>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</si>
  <si>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</si>
  <si>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</si>
  <si>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</si>
  <si>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</si>
  <si>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</si>
  <si>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</si>
  <si>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</si>
  <si>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</si>
  <si>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</si>
  <si>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</si>
  <si>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</si>
  <si>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</si>
  <si>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</si>
  <si>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</si>
  <si>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</si>
  <si>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</si>
  <si>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</si>
  <si>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</si>
  <si>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</si>
  <si>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</si>
  <si>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</si>
  <si>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</si>
  <si>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</si>
  <si>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</si>
  <si>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</si>
  <si>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</si>
  <si>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</si>
  <si>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</si>
  <si>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</si>
  <si>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</si>
  <si>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</si>
  <si>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</si>
  <si>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</si>
  <si>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</si>
  <si>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</si>
  <si>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</si>
  <si>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</si>
  <si>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</si>
  <si>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</si>
  <si>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</si>
  <si>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</si>
  <si>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</si>
  <si>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</si>
  <si>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</si>
  <si>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</si>
  <si>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</si>
  <si>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</si>
  <si>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</si>
  <si>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</si>
  <si>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</si>
  <si>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</si>
  <si>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</si>
  <si>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</si>
  <si>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</si>
  <si>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</si>
  <si>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</si>
  <si>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</si>
  <si>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</si>
  <si>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</si>
  <si>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</si>
  <si>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</si>
  <si>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</si>
  <si>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</si>
  <si>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</si>
  <si>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</si>
  <si>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</si>
  <si>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</si>
  <si>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</si>
  <si>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</si>
  <si>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</si>
  <si>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</si>
  <si>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</si>
  <si>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</si>
  <si>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</si>
  <si>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</si>
  <si>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</si>
  <si>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</si>
  <si>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</si>
  <si>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</si>
  <si>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</si>
  <si>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</si>
  <si>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</si>
  <si>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</si>
  <si>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</si>
  <si>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</si>
  <si>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</si>
  <si>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</si>
  <si>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</si>
  <si>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</si>
  <si>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</si>
  <si>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</si>
  <si>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</si>
  <si>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</si>
  <si>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</si>
  <si>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</si>
  <si>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</si>
  <si>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</si>
  <si>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</si>
  <si>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</si>
  <si>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</si>
  <si>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</si>
  <si>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</si>
  <si>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</si>
  <si>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</si>
  <si>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</si>
  <si>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</si>
  <si>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</si>
  <si>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</si>
  <si>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</si>
  <si>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</si>
  <si>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</si>
  <si>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</si>
  <si>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</si>
  <si>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</si>
  <si>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</si>
  <si>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</si>
  <si>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</si>
  <si>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</si>
  <si>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</si>
  <si>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</si>
  <si>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</si>
  <si>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</si>
  <si>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</si>
  <si>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</si>
  <si>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</si>
  <si>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</si>
  <si>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</si>
  <si>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</si>
  <si>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</si>
  <si>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</si>
  <si>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</si>
  <si>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</si>
  <si>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</si>
  <si>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</si>
  <si>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</si>
  <si>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</si>
  <si>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</si>
  <si>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</si>
  <si>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</si>
  <si>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</si>
  <si>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</si>
  <si>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</si>
  <si>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</si>
  <si>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</si>
  <si>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</si>
  <si>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</si>
  <si>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</si>
  <si>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</si>
  <si>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</si>
  <si>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</si>
  <si>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</si>
  <si>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</si>
  <si>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</si>
  <si>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</si>
  <si>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</si>
  <si>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</si>
  <si>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</si>
  <si>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</si>
  <si>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</si>
  <si>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</si>
  <si>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</si>
  <si>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</si>
  <si>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</si>
  <si>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</si>
  <si>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</si>
  <si>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</si>
  <si>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</si>
  <si>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</si>
  <si>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</si>
  <si>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</si>
  <si>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</si>
  <si>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</si>
  <si>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</si>
  <si>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</si>
  <si>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</si>
  <si>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</si>
  <si>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</si>
  <si>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</si>
  <si>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</si>
  <si>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</si>
  <si>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</si>
  <si>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</si>
  <si>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</si>
  <si>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</si>
  <si>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</si>
  <si>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</si>
  <si>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</si>
  <si>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</si>
  <si>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</si>
  <si>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</si>
  <si>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</si>
  <si>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</si>
  <si>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</si>
  <si>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</si>
  <si>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</si>
  <si>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</si>
  <si>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</si>
  <si>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</si>
  <si>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</si>
  <si>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</si>
  <si>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</si>
  <si>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</si>
  <si>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</si>
  <si>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</si>
  <si>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</si>
  <si>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</si>
  <si>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</si>
  <si>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</si>
  <si>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</si>
  <si>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</si>
  <si>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</si>
  <si>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</si>
  <si>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</si>
  <si>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</si>
  <si>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</si>
  <si>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</si>
  <si>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</si>
  <si>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</si>
  <si>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</si>
  <si>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</si>
  <si>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</si>
  <si>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</si>
  <si>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</si>
  <si>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</si>
  <si>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</si>
  <si>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</si>
  <si>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</si>
  <si>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</si>
  <si>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</si>
  <si>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</si>
  <si>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</si>
  <si>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</si>
  <si>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</si>
  <si>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</si>
  <si>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</si>
  <si>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</si>
  <si>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</si>
  <si>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</si>
  <si>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</si>
  <si>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</si>
  <si>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</si>
  <si>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</si>
  <si>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</si>
  <si>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</si>
  <si>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</si>
  <si>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</si>
  <si>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</si>
  <si>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</si>
  <si>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</si>
  <si>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</si>
  <si>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</si>
  <si>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</si>
  <si>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</si>
  <si>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</si>
  <si>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</si>
  <si>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</si>
  <si>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</si>
  <si>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</si>
  <si>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</si>
  <si>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</si>
  <si>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</si>
  <si>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</si>
  <si>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</si>
  <si>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</si>
  <si>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</si>
  <si>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</si>
  <si>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</si>
  <si>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</si>
  <si>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</si>
  <si>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</si>
  <si>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</si>
  <si>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</si>
  <si>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</si>
  <si>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</si>
  <si>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</si>
  <si>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</si>
  <si>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</si>
  <si>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</si>
  <si>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</si>
  <si>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</si>
  <si>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</si>
  <si>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</si>
  <si>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</si>
  <si>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</si>
  <si>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</si>
  <si>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</si>
  <si>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</si>
  <si>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</si>
  <si>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</si>
  <si>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</si>
  <si>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</si>
  <si>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</si>
  <si>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</si>
  <si>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</si>
  <si>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</si>
  <si>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</si>
  <si>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</si>
  <si>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</si>
  <si>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</si>
  <si>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</si>
  <si>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</si>
  <si>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</si>
  <si>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</si>
  <si>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</si>
  <si>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</si>
  <si>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</si>
  <si>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</si>
  <si>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</si>
  <si>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</si>
  <si>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</si>
  <si>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</si>
  <si>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</si>
  <si>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</si>
  <si>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</si>
  <si>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</si>
  <si>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</si>
  <si>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</si>
  <si>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</si>
  <si>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</si>
  <si>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</si>
  <si>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</si>
  <si>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</si>
  <si>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</si>
  <si>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</si>
  <si>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</si>
  <si>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</si>
  <si>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</si>
  <si>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</si>
  <si>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</si>
  <si>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</si>
  <si>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</si>
  <si>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</si>
  <si>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</si>
  <si>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</si>
  <si>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</si>
  <si>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</si>
  <si>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</si>
  <si>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</si>
  <si>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</si>
  <si>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</si>
  <si>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</si>
  <si>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</si>
  <si>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</si>
  <si>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</si>
  <si>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</si>
  <si>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</si>
  <si>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</si>
  <si>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</si>
  <si>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</si>
  <si>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</si>
  <si>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</si>
  <si>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</si>
  <si>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</si>
  <si>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</si>
  <si>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</si>
  <si>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</si>
  <si>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</si>
  <si>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</si>
  <si>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</si>
  <si>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</si>
  <si>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</si>
  <si>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</si>
  <si>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</si>
  <si>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</si>
  <si>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</si>
  <si>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</si>
  <si>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</si>
  <si>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</si>
  <si>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</si>
  <si>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</si>
  <si>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</si>
  <si>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</si>
  <si>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</si>
  <si>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</si>
  <si>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</si>
  <si>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</si>
  <si>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</si>
  <si>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</si>
  <si>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</si>
  <si>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</si>
  <si>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</si>
  <si>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</si>
  <si>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</si>
  <si>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</si>
  <si>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</si>
  <si>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</si>
  <si>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</si>
  <si>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</si>
  <si>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</si>
  <si>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</si>
  <si>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</si>
  <si>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</si>
  <si>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</si>
  <si>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</si>
  <si>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</si>
  <si>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</si>
  <si>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</si>
  <si>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</si>
  <si>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</si>
  <si>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</si>
  <si>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</si>
  <si>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</si>
  <si>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</si>
  <si>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</si>
  <si>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</si>
  <si>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</si>
  <si>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</si>
  <si>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</si>
  <si>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</si>
  <si>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</si>
  <si>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</si>
  <si>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</si>
  <si>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</si>
  <si>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</si>
  <si>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</si>
  <si>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</si>
  <si>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</si>
  <si>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</si>
  <si>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</si>
  <si>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</si>
  <si>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</si>
  <si>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</si>
  <si>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</si>
  <si>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</si>
  <si>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</si>
  <si>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</si>
  <si>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</si>
  <si>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</si>
  <si>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</si>
  <si>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</si>
  <si>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</si>
  <si>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</si>
  <si>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</si>
  <si>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</si>
  <si>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</si>
  <si>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</si>
  <si>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</si>
  <si>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</si>
  <si>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</si>
  <si>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</si>
  <si>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</si>
  <si>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</si>
  <si>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</si>
  <si>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</si>
  <si>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</si>
  <si>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</si>
  <si>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</si>
  <si>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</si>
  <si>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</si>
  <si>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</si>
  <si>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</si>
  <si>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</si>
  <si>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</si>
  <si>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</si>
  <si>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</si>
  <si>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</si>
  <si>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</si>
  <si>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</si>
  <si>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</si>
  <si>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</si>
  <si>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</si>
  <si>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</si>
  <si>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</si>
  <si>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</si>
  <si>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</si>
  <si>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</si>
  <si>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</si>
  <si>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</si>
  <si>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</si>
  <si>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</si>
  <si>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</si>
  <si>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</si>
  <si>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</si>
  <si>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</si>
  <si>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</si>
  <si>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</si>
  <si>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</si>
  <si>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</si>
  <si>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</si>
  <si>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</si>
  <si>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</si>
  <si>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</si>
  <si>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</si>
  <si>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</si>
  <si>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</si>
  <si>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</si>
  <si>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</si>
  <si>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</si>
  <si>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</si>
  <si>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</si>
  <si>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</si>
  <si>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</si>
  <si>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</si>
  <si>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</si>
  <si>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</si>
  <si>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</si>
  <si>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</si>
  <si>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</si>
  <si>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</si>
  <si>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</si>
  <si>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</si>
  <si>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</si>
  <si>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</si>
  <si>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</si>
  <si>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</si>
  <si>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</si>
  <si>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</si>
  <si>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</si>
  <si>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</si>
  <si>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</si>
  <si>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</si>
  <si>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</si>
  <si>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</si>
  <si>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</si>
  <si>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</si>
  <si>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</si>
  <si>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</si>
  <si>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</si>
  <si>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</si>
  <si>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</si>
  <si>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</si>
  <si>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</si>
  <si>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</si>
  <si>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</si>
  <si>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</si>
  <si>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</si>
  <si>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</si>
  <si>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</si>
  <si>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</si>
  <si>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</si>
  <si>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</si>
  <si>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</si>
  <si>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</si>
  <si>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</si>
  <si>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</si>
  <si>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</si>
  <si>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</si>
  <si>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</si>
  <si>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</si>
  <si>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</si>
  <si>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</si>
  <si>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</si>
  <si>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</si>
  <si>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</si>
  <si>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</si>
  <si>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</si>
  <si>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</si>
  <si>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</si>
  <si>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</si>
  <si>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</si>
  <si>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</si>
  <si>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</si>
  <si>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</si>
  <si>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</si>
  <si>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</si>
  <si>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</si>
  <si>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</si>
  <si>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</si>
  <si>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</si>
  <si>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</si>
  <si>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</si>
  <si>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</si>
  <si>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</si>
  <si>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</si>
  <si>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</si>
  <si>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</si>
  <si>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</si>
  <si>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</si>
  <si>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</si>
  <si>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</si>
  <si>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</si>
  <si>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</si>
  <si>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</si>
  <si>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</si>
  <si>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</si>
  <si>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</si>
  <si>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</si>
  <si>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</si>
  <si>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</si>
  <si>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</si>
  <si>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</si>
  <si>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</si>
  <si>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</si>
  <si>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</si>
  <si>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</si>
  <si>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</si>
  <si>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</si>
  <si>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</si>
  <si>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</si>
  <si>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</si>
  <si>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</si>
  <si>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</si>
  <si>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</si>
  <si>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</si>
  <si>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</si>
  <si>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</si>
  <si>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</si>
  <si>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</si>
  <si>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</si>
  <si>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</si>
  <si>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</si>
  <si>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</si>
  <si>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</si>
  <si>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</si>
  <si>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</si>
  <si>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</si>
  <si>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</si>
  <si>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</si>
  <si>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</si>
  <si>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</si>
  <si>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</si>
  <si>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</si>
  <si>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</si>
  <si>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</si>
  <si>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</si>
  <si>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</si>
  <si>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</si>
  <si>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</si>
  <si>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</si>
  <si>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</si>
  <si>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</si>
  <si>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</si>
  <si>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</si>
  <si>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</si>
  <si>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</si>
  <si>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</si>
  <si>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</si>
  <si>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</si>
  <si>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</si>
  <si>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</si>
  <si>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</si>
  <si>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</si>
  <si>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</si>
  <si>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</si>
  <si>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</si>
  <si>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</si>
  <si>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</si>
  <si>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</si>
  <si>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</si>
  <si>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</si>
  <si>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</si>
  <si>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</si>
  <si>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</si>
  <si>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</si>
  <si>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</si>
  <si>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</si>
  <si>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</si>
  <si>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</si>
  <si>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</si>
  <si>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</si>
  <si>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</si>
  <si>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</si>
  <si>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</si>
  <si>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</si>
  <si>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</si>
  <si>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</si>
  <si>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</si>
  <si>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</si>
  <si>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</si>
  <si>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</si>
  <si>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</si>
  <si>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</si>
  <si>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</si>
  <si>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</si>
  <si>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</si>
  <si>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</si>
  <si>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</si>
  <si>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</si>
  <si>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</si>
  <si>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</si>
  <si>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</si>
  <si>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</si>
  <si>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</si>
  <si>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</si>
  <si>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</si>
  <si>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</si>
  <si>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</si>
  <si>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</si>
  <si>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</si>
  <si>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</si>
  <si>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</si>
  <si>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</si>
  <si>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</si>
  <si>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</si>
  <si>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</si>
  <si>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</si>
  <si>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</si>
  <si>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</si>
  <si>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</si>
  <si>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</si>
  <si>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</si>
  <si>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</si>
  <si>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</si>
  <si>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</si>
  <si>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</si>
  <si>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</si>
  <si>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</si>
  <si>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</si>
  <si>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</si>
  <si>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</si>
  <si>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</si>
  <si>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</si>
  <si>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</si>
  <si>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</si>
  <si>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</si>
  <si>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</si>
  <si>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</si>
  <si>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</si>
  <si>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</si>
  <si>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</si>
  <si>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</si>
  <si>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</si>
  <si>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</si>
  <si>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</si>
  <si>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</si>
  <si>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</si>
  <si>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</si>
  <si>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</si>
  <si>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</si>
  <si>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</si>
  <si>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</si>
  <si>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</si>
  <si>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</si>
  <si>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</si>
  <si>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</si>
  <si>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</si>
  <si>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</si>
  <si>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</si>
  <si>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</si>
  <si>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</si>
  <si>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</si>
  <si>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</si>
  <si>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</si>
  <si>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</si>
  <si>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</si>
  <si>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</si>
  <si>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</si>
  <si>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</si>
  <si>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</si>
  <si>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</si>
  <si>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</si>
  <si>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</si>
  <si>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</si>
  <si>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</si>
  <si>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</si>
  <si>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</si>
  <si>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</si>
  <si>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</si>
  <si>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</si>
  <si>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</si>
  <si>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</si>
  <si>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</si>
  <si>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</si>
  <si>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</si>
  <si>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</si>
  <si>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</si>
  <si>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</si>
  <si>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</si>
  <si>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</si>
  <si>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</si>
  <si>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</si>
  <si>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</si>
  <si>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</si>
  <si>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</si>
  <si>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</si>
  <si>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</si>
  <si>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</si>
  <si>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</si>
  <si>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</si>
  <si>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</si>
  <si>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</si>
  <si>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</si>
  <si>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</si>
  <si>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</si>
  <si>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</si>
  <si>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</si>
  <si>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</si>
  <si>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</si>
  <si>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</si>
  <si>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</si>
  <si>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</si>
  <si>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</si>
  <si>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</si>
  <si>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</si>
  <si>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</si>
  <si>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</si>
  <si>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</si>
  <si>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</si>
  <si>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</si>
  <si>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</si>
  <si>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</si>
  <si>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</si>
  <si>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</si>
  <si>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</si>
  <si>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</si>
  <si>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</si>
  <si>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</si>
  <si>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</si>
  <si>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</si>
  <si>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</si>
  <si>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</si>
  <si>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</si>
  <si>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</si>
  <si>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</si>
  <si>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</si>
  <si>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</si>
  <si>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</si>
  <si>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</si>
  <si>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</si>
  <si>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</si>
  <si>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</si>
  <si>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</si>
  <si>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</si>
  <si>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</si>
  <si>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</si>
  <si>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</si>
  <si>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</si>
  <si>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</si>
  <si>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</si>
  <si>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</si>
  <si>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</si>
  <si>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</si>
  <si>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</si>
  <si>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</si>
  <si>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</si>
  <si>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</si>
  <si>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</si>
  <si>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</si>
  <si>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</si>
  <si>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</si>
  <si>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</si>
  <si>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</si>
  <si>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</si>
  <si>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</si>
  <si>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</si>
  <si>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</si>
  <si>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</si>
  <si>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</si>
  <si>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</si>
  <si>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</si>
  <si>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</si>
  <si>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</si>
  <si>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</si>
  <si>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</si>
  <si>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</si>
  <si>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</si>
  <si>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</si>
  <si>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</si>
  <si>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</si>
  <si>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</si>
  <si>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</si>
  <si>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</si>
  <si>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</si>
  <si>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</si>
  <si>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</si>
  <si>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</si>
  <si>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</si>
  <si>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</si>
  <si>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</si>
  <si>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</si>
  <si>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</si>
  <si>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</si>
  <si>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</si>
  <si>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</si>
  <si>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</si>
  <si>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</si>
  <si>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</si>
  <si>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</si>
  <si>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</si>
  <si>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</si>
  <si>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</si>
  <si>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</si>
  <si>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</si>
  <si>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</si>
  <si>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</si>
  <si>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</si>
  <si>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</si>
  <si>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</si>
  <si>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</si>
  <si>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</si>
  <si>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</si>
  <si>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</si>
  <si>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</si>
  <si>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</si>
  <si>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</si>
  <si>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</si>
  <si>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</si>
  <si>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</si>
  <si>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</si>
  <si>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</si>
  <si>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</si>
  <si>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</si>
  <si>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</si>
  <si>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</si>
  <si>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</si>
  <si>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</si>
  <si>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</si>
  <si>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</si>
  <si>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</si>
  <si>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</si>
  <si>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</si>
  <si>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</si>
  <si>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</si>
  <si>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</si>
  <si>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</si>
  <si>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</si>
  <si>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</si>
  <si>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</si>
  <si>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</si>
  <si>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</si>
  <si>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</si>
  <si>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</si>
  <si>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</si>
  <si>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</si>
  <si>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</si>
  <si>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</si>
  <si>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</si>
  <si>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</si>
  <si>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</si>
  <si>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</si>
  <si>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</si>
  <si>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</si>
  <si>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</si>
  <si>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</si>
  <si>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</si>
  <si>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</si>
  <si>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</si>
  <si>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</si>
  <si>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</si>
  <si>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</si>
  <si>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</si>
  <si>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</si>
  <si>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</si>
  <si>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</si>
  <si>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</si>
  <si>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</si>
  <si>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</si>
  <si>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</si>
  <si>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</si>
  <si>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</si>
  <si>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</si>
  <si>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</si>
  <si>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</si>
  <si>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</si>
  <si>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</si>
  <si>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</si>
  <si>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</si>
  <si>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</si>
  <si>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</si>
  <si>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</si>
  <si>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</si>
  <si>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</si>
  <si>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</si>
  <si>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</si>
  <si>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</si>
  <si>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</si>
  <si>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</si>
  <si>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</si>
  <si>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</si>
  <si>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</si>
  <si>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</si>
  <si>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</si>
  <si>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</si>
  <si>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</si>
  <si>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</si>
  <si>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</si>
  <si>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</si>
  <si>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</si>
  <si>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</si>
  <si>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</si>
  <si>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</si>
  <si>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</si>
  <si>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</si>
  <si>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</si>
  <si>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</si>
  <si>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</si>
  <si>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</si>
  <si>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</si>
  <si>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</si>
  <si>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</si>
  <si>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</si>
  <si>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</si>
  <si>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</si>
  <si>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</si>
  <si>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</si>
  <si>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</si>
  <si>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</si>
  <si>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</si>
  <si>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</si>
  <si>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</si>
  <si>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</si>
  <si>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</si>
  <si>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</si>
  <si>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</si>
  <si>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</si>
  <si>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</si>
  <si>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</si>
  <si>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</si>
  <si>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</si>
  <si>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</si>
  <si>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</si>
  <si>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</si>
  <si>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</si>
  <si>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</si>
  <si>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</si>
  <si>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</si>
  <si>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</si>
  <si>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</si>
  <si>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</si>
  <si>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</si>
  <si>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</si>
  <si>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</si>
  <si>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</si>
  <si>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</si>
  <si>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</si>
  <si>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</si>
  <si>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</si>
  <si>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</si>
  <si>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</si>
  <si>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</si>
  <si>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</si>
  <si>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</si>
  <si>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</si>
  <si>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</si>
  <si>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</si>
  <si>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</si>
  <si>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</si>
  <si>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</si>
  <si>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</si>
  <si>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</si>
  <si>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</si>
  <si>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</si>
  <si>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</si>
  <si>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</si>
  <si>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</si>
  <si>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</si>
  <si>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</si>
  <si>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</si>
  <si>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</si>
  <si>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</si>
  <si>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</si>
  <si>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</si>
  <si>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</si>
  <si>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</si>
  <si>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</si>
  <si>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</si>
  <si>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</si>
  <si>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</si>
  <si>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</si>
  <si>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</si>
  <si>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</si>
  <si>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</si>
  <si>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</si>
  <si>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</si>
  <si>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</si>
  <si>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</si>
  <si>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</si>
  <si>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</si>
  <si>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</si>
  <si>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</si>
  <si>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</si>
  <si>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</si>
  <si>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</si>
  <si>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</si>
  <si>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</si>
  <si>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</si>
  <si>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</si>
  <si>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</si>
  <si>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</si>
  <si>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</si>
  <si>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</si>
  <si>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</si>
  <si>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</si>
  <si>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</si>
  <si>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</si>
  <si>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</si>
  <si>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</si>
  <si>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</si>
  <si>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</si>
  <si>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</si>
  <si>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</si>
  <si>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</si>
  <si>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</si>
  <si>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</si>
  <si>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</si>
  <si>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</si>
  <si>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</si>
  <si>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</si>
  <si>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</si>
  <si>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</si>
  <si>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</si>
  <si>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</si>
  <si>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</si>
  <si>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</si>
  <si>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</si>
  <si>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</si>
  <si>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</si>
  <si>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</si>
  <si>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</si>
  <si>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</si>
  <si>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</si>
  <si>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</si>
  <si>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</si>
  <si>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</si>
  <si>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</si>
  <si>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</si>
  <si>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</si>
  <si>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</si>
  <si>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</si>
  <si>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</si>
  <si>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</si>
  <si>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</si>
  <si>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</si>
  <si>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</si>
  <si>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</si>
  <si>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</si>
  <si>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</si>
  <si>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</si>
  <si>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</si>
  <si>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</si>
  <si>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</si>
  <si>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</si>
  <si>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</si>
  <si>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</si>
  <si>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</si>
  <si>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</si>
  <si>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</si>
  <si>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</si>
  <si>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</si>
  <si>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</si>
  <si>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</si>
  <si>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</si>
  <si>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</si>
  <si>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</si>
  <si>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</si>
  <si>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</si>
  <si>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</si>
  <si>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</si>
  <si>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</si>
  <si>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</si>
  <si>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</si>
  <si>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</si>
  <si>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</si>
  <si>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</si>
  <si>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</si>
  <si>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</si>
  <si>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</si>
  <si>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</si>
  <si>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</si>
  <si>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</si>
  <si>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</si>
  <si>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</si>
  <si>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</si>
  <si>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</si>
  <si>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</si>
  <si>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</si>
  <si>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</si>
  <si>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</si>
  <si>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</si>
  <si>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</si>
  <si>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</si>
  <si>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</si>
  <si>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</si>
  <si>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</si>
  <si>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</si>
  <si>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</si>
  <si>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</si>
  <si>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</si>
  <si>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</si>
  <si>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</si>
  <si>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</si>
  <si>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</si>
  <si>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</si>
  <si>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</si>
  <si>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</si>
  <si>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</si>
  <si>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</si>
  <si>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</si>
  <si>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</si>
  <si>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</si>
  <si>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</si>
  <si>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</si>
  <si>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</si>
  <si>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</si>
  <si>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</si>
  <si>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</si>
  <si>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</si>
  <si>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</si>
  <si>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</si>
  <si>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</si>
  <si>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</si>
  <si>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</si>
  <si>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</si>
  <si>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</si>
  <si>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</si>
  <si>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</si>
  <si>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</si>
  <si>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</si>
  <si>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</si>
  <si>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</si>
  <si>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</si>
  <si>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</si>
  <si>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</si>
  <si>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</si>
  <si>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</si>
  <si>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</si>
  <si>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</si>
  <si>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</si>
  <si>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</si>
  <si>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</si>
  <si>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</si>
  <si>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</si>
  <si>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</si>
  <si>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</si>
  <si>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</si>
  <si>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</si>
  <si>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</si>
  <si>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</si>
  <si>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</si>
  <si>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</si>
  <si>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</si>
  <si>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</si>
  <si>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</si>
  <si>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</si>
  <si>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</si>
  <si>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</si>
  <si>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</si>
  <si>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</si>
  <si>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</si>
  <si>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</si>
  <si>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</si>
  <si>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</si>
  <si>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</si>
  <si>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</si>
  <si>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</si>
  <si>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</si>
  <si>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</si>
  <si>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</si>
  <si>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</si>
  <si>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</si>
  <si>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</si>
  <si>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</si>
  <si>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</si>
  <si>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</si>
  <si>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</si>
  <si>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</si>
  <si>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</si>
  <si>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</si>
  <si>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</si>
  <si>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</si>
  <si>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</si>
  <si>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</si>
  <si>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</si>
  <si>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</si>
  <si>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</si>
  <si>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</si>
  <si>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</si>
  <si>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</si>
  <si>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</si>
  <si>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</si>
  <si>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</si>
  <si>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</si>
  <si>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</si>
  <si>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</si>
  <si>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</si>
  <si>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</si>
  <si>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</si>
  <si>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</si>
  <si>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</si>
  <si>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</si>
  <si>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</si>
  <si>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</si>
  <si>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</si>
  <si>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</si>
  <si>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</si>
  <si>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</si>
  <si>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</si>
  <si>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</si>
  <si>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</si>
  <si>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</si>
  <si>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</si>
  <si>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</si>
  <si>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</si>
  <si>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</si>
  <si>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</si>
  <si>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</si>
  <si>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</si>
  <si>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</si>
  <si>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</si>
  <si>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</si>
  <si>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</si>
  <si>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</si>
  <si>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</si>
  <si>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</si>
  <si>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</si>
  <si>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</si>
  <si>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</si>
  <si>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</si>
  <si>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</si>
  <si>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</si>
  <si>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</si>
  <si>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</si>
  <si>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</si>
  <si>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</si>
  <si>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</si>
  <si>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</si>
  <si>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</si>
  <si>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</si>
  <si>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</si>
  <si>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</si>
  <si>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</si>
  <si>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</si>
  <si>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</si>
  <si>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</si>
  <si>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</si>
  <si>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</si>
  <si>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</si>
  <si>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</si>
  <si>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</si>
  <si>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</si>
  <si>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</si>
  <si>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</si>
  <si>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</si>
  <si>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</si>
  <si>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</si>
  <si>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</si>
  <si>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</si>
  <si>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</si>
  <si>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</si>
  <si>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</si>
  <si>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</si>
  <si>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</si>
  <si>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</si>
  <si>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</si>
  <si>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</si>
  <si>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</si>
  <si>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</si>
  <si>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</si>
  <si>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</si>
  <si>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</si>
  <si>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</si>
  <si>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</si>
  <si>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</si>
  <si>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</si>
  <si>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</si>
  <si>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</si>
  <si>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</si>
  <si>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</si>
  <si>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</si>
  <si>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</si>
  <si>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</si>
  <si>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</si>
  <si>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</si>
  <si>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</si>
  <si>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</si>
  <si>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</si>
  <si>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</si>
  <si>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</si>
  <si>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</si>
  <si>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</si>
  <si>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</si>
  <si>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</si>
  <si>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</si>
  <si>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</si>
  <si>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</si>
  <si>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</si>
  <si>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</si>
  <si>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</si>
  <si>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</si>
  <si>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</si>
  <si>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</si>
  <si>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</si>
  <si>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</si>
  <si>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</si>
  <si>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</si>
  <si>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</si>
  <si>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</si>
  <si>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</si>
  <si>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</si>
  <si>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</si>
  <si>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</si>
  <si>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</si>
  <si>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</si>
  <si>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</si>
  <si>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</si>
  <si>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</si>
  <si>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</si>
  <si>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</si>
  <si>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</si>
  <si>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</si>
  <si>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</si>
  <si>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</si>
  <si>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</si>
  <si>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</si>
  <si>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</si>
  <si>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</si>
  <si>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</si>
  <si>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</si>
  <si>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</si>
  <si>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</si>
  <si>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</si>
  <si>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</si>
  <si>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</si>
  <si>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</si>
  <si>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</si>
  <si>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</si>
  <si>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</si>
  <si>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</si>
  <si>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</si>
  <si>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</si>
  <si>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</si>
  <si>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</si>
  <si>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</si>
  <si>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</si>
  <si>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</si>
  <si>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</si>
  <si>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</si>
  <si>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</si>
  <si>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</si>
  <si>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</si>
  <si>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</si>
  <si>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</si>
  <si>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</si>
  <si>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</si>
  <si>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</si>
  <si>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</si>
  <si>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</si>
  <si>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</si>
  <si>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</si>
  <si>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</si>
  <si>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</si>
  <si>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</si>
  <si>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</si>
  <si>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</si>
  <si>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</si>
  <si>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</si>
  <si>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</si>
  <si>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</si>
  <si>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</si>
  <si>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</si>
  <si>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</si>
  <si>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</si>
  <si>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</si>
  <si>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</si>
  <si>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</si>
  <si>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</si>
  <si>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</si>
  <si>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</si>
  <si>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</si>
  <si>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</si>
  <si>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</si>
  <si>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</si>
  <si>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</si>
  <si>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</si>
  <si>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</si>
  <si>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</si>
  <si>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</si>
  <si>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</si>
  <si>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</si>
  <si>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</si>
  <si>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</si>
  <si>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</si>
  <si>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</si>
  <si>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</si>
  <si>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</si>
  <si>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</si>
  <si>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</si>
  <si>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</si>
  <si>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</si>
  <si>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</si>
  <si>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</si>
  <si>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</si>
  <si>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</si>
  <si>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</si>
  <si>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</si>
  <si>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</si>
  <si>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</si>
  <si>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</si>
  <si>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</si>
  <si>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</si>
  <si>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</si>
  <si>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</si>
  <si>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</si>
  <si>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</si>
  <si>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</si>
  <si>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</si>
  <si>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</si>
  <si>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</si>
  <si>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</si>
  <si>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</si>
  <si>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</si>
  <si>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</si>
  <si>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</si>
  <si>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</si>
  <si>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</si>
  <si>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</si>
  <si>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</si>
  <si>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</si>
  <si>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</si>
  <si>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</si>
  <si>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</si>
  <si>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</si>
  <si>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</si>
  <si>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</si>
  <si>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</si>
  <si>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</si>
  <si>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</si>
  <si>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</si>
  <si>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</si>
  <si>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</si>
  <si>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</si>
  <si>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</si>
  <si>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</si>
  <si>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</si>
  <si>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</si>
  <si>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</si>
  <si>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</si>
  <si>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</si>
  <si>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</si>
  <si>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</si>
  <si>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</si>
  <si>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</si>
  <si>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</si>
  <si>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</si>
  <si>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</si>
  <si>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</si>
  <si>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</si>
  <si>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</si>
  <si>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</si>
  <si>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</si>
  <si>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</si>
  <si>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</si>
  <si>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</si>
  <si>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</si>
  <si>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</si>
  <si>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</si>
  <si>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</si>
  <si>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</si>
  <si>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</si>
  <si>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</si>
  <si>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</si>
  <si>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</si>
  <si>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</si>
  <si>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</si>
  <si>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</si>
  <si>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</si>
  <si>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</si>
  <si>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</si>
  <si>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</si>
  <si>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</si>
  <si>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</si>
  <si>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</si>
  <si>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</si>
  <si>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</si>
  <si>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</si>
  <si>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</si>
  <si>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</si>
  <si>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</si>
  <si>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</si>
  <si>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</si>
  <si>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</si>
  <si>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</si>
  <si>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</si>
  <si>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</si>
  <si>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</si>
  <si>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</si>
  <si>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</si>
  <si>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</si>
  <si>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</si>
  <si>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</si>
  <si>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</si>
  <si>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</si>
  <si>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</si>
  <si>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</si>
  <si>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</si>
  <si>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</si>
  <si>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</si>
  <si>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</si>
  <si>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</si>
  <si>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</si>
  <si>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</si>
  <si>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</si>
  <si>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</si>
  <si>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</si>
  <si>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</si>
  <si>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</si>
  <si>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</si>
  <si>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</si>
  <si>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</si>
  <si>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</si>
  <si>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</si>
  <si>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</si>
  <si>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</si>
  <si>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</si>
  <si>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</si>
  <si>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</si>
  <si>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</si>
  <si>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</si>
  <si>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</si>
  <si>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</si>
  <si>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</si>
  <si>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</si>
  <si>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</si>
  <si>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</si>
  <si>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</si>
  <si>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</si>
  <si>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</si>
  <si>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</si>
  <si>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</si>
  <si>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</si>
  <si>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</si>
  <si>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</si>
  <si>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</si>
  <si>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</si>
  <si>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</si>
  <si>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</si>
  <si>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</si>
  <si>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</si>
  <si>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</si>
  <si>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</si>
  <si>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</si>
  <si>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</si>
  <si>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</si>
  <si>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</si>
  <si>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</si>
  <si>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</si>
  <si>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</si>
  <si>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</si>
  <si>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</si>
  <si>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</si>
  <si>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</si>
  <si>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</si>
  <si>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</si>
  <si>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</si>
  <si>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</si>
  <si>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</si>
  <si>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</si>
  <si>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</si>
  <si>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</si>
  <si>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</si>
  <si>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</si>
  <si>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</si>
  <si>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</si>
  <si>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</si>
  <si>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</si>
  <si>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</si>
  <si>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</si>
  <si>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</si>
  <si>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</si>
  <si>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</si>
  <si>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</si>
  <si>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</si>
  <si>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</si>
  <si>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</si>
  <si>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</si>
  <si>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</si>
  <si>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</si>
  <si>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</si>
  <si>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</si>
  <si>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</si>
  <si>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</si>
  <si>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</si>
  <si>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</si>
  <si>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</si>
  <si>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</si>
  <si>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</si>
  <si>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</si>
  <si>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</si>
  <si>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</si>
  <si>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</si>
  <si>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</si>
  <si>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</si>
  <si>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</si>
  <si>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</si>
  <si>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</si>
  <si>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</si>
  <si>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</si>
  <si>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</si>
  <si>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</si>
  <si>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</si>
  <si>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</si>
  <si>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</si>
  <si>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</si>
  <si>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</si>
  <si>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</si>
  <si>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</si>
  <si>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</si>
  <si>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</si>
  <si>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</si>
  <si>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</si>
  <si>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</si>
  <si>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</si>
  <si>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</si>
  <si>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</si>
  <si>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</si>
  <si>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</si>
  <si>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</si>
  <si>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</si>
  <si>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</si>
  <si>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</si>
  <si>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</si>
  <si>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</si>
  <si>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</si>
  <si>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</si>
  <si>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</si>
  <si>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</si>
  <si>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</si>
  <si>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</si>
  <si>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</si>
  <si>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</si>
  <si>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</si>
  <si>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</si>
  <si>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</si>
  <si>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</si>
  <si>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</si>
  <si>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</si>
  <si>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</si>
  <si>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</si>
  <si>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</si>
  <si>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</si>
  <si>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</si>
  <si>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</si>
  <si>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</si>
  <si>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</si>
  <si>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</si>
  <si>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</si>
  <si>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</si>
  <si>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</si>
  <si>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</si>
  <si>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</si>
  <si>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</si>
  <si>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</si>
  <si>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</si>
  <si>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</si>
  <si>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</si>
  <si>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</si>
  <si>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</si>
  <si>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</si>
  <si>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</si>
  <si>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</si>
  <si>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</si>
  <si>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</si>
  <si>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</si>
  <si>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</si>
  <si>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</si>
  <si>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</si>
  <si>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</si>
  <si>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</si>
  <si>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</si>
  <si>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</si>
  <si>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</si>
  <si>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</si>
  <si>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</si>
  <si>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</si>
  <si>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</si>
  <si>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</si>
  <si>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</si>
  <si>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</si>
  <si>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</si>
  <si>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</si>
  <si>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</si>
  <si>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</si>
  <si>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</si>
  <si>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</si>
  <si>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</si>
  <si>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</si>
  <si>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</si>
  <si>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</si>
  <si>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</si>
  <si>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</si>
  <si>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</si>
  <si>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</si>
  <si>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</si>
  <si>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</si>
  <si>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</si>
  <si>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</si>
  <si>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</si>
  <si>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</si>
  <si>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</si>
  <si>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</si>
  <si>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</si>
  <si>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</si>
  <si>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</si>
  <si>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</si>
  <si>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</si>
  <si>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</si>
  <si>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</si>
  <si>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</si>
  <si>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</si>
  <si>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</si>
  <si>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</si>
  <si>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</si>
  <si>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</si>
  <si>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</si>
  <si>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</si>
  <si>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</si>
  <si>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</si>
  <si>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</si>
  <si>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</si>
  <si>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</si>
  <si>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</si>
  <si>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</si>
  <si>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</si>
  <si>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</si>
  <si>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</si>
  <si>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</si>
  <si>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</si>
  <si>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</si>
  <si>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</si>
  <si>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</si>
  <si>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</si>
  <si>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</si>
  <si>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</si>
  <si>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</si>
  <si>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</si>
  <si>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</si>
  <si>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</si>
  <si>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</si>
  <si>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</si>
  <si>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</si>
  <si>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</si>
  <si>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</si>
  <si>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</si>
  <si>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</si>
  <si>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</si>
  <si>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</si>
  <si>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</si>
  <si>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</si>
  <si>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</si>
  <si>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</si>
  <si>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</si>
  <si>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</si>
  <si>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</si>
  <si>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</si>
  <si>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</si>
  <si>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</si>
  <si>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</si>
  <si>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</si>
  <si>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</si>
  <si>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</si>
  <si>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</si>
  <si>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</si>
  <si>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</si>
  <si>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</si>
  <si>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</si>
  <si>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</si>
  <si>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</si>
  <si>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</si>
  <si>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</si>
  <si>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</si>
  <si>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</si>
  <si>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</si>
  <si>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</si>
  <si>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</si>
  <si>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</si>
  <si>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</si>
  <si>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</si>
  <si>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</si>
  <si>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</si>
  <si>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</si>
  <si>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</si>
  <si>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</si>
  <si>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</si>
  <si>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</si>
  <si>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</si>
  <si>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</si>
  <si>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</si>
  <si>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</si>
  <si>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</si>
  <si>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</si>
  <si>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</si>
  <si>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</si>
  <si>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</si>
  <si>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</si>
  <si>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</si>
  <si>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</si>
  <si>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</si>
  <si>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</si>
  <si>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</si>
  <si>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</si>
  <si>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</si>
  <si>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</si>
  <si>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</si>
  <si>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</si>
  <si>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</si>
  <si>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</si>
  <si>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</si>
  <si>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</si>
  <si>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</si>
  <si>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</si>
  <si>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</si>
  <si>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</si>
  <si>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</si>
  <si>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</si>
  <si>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</si>
  <si>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</si>
  <si>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</si>
  <si>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</si>
  <si>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</si>
  <si>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</si>
  <si>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</si>
  <si>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</si>
  <si>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</si>
  <si>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</si>
  <si>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</si>
  <si>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</si>
  <si>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</si>
  <si>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</si>
  <si>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</si>
  <si>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</si>
  <si>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</si>
  <si>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</si>
  <si>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</si>
  <si>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</si>
  <si>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</si>
  <si>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</si>
  <si>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</si>
  <si>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</si>
  <si>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</si>
  <si>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</si>
  <si>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</si>
  <si>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</si>
  <si>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</si>
  <si>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</si>
  <si>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</si>
  <si>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</si>
  <si>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</si>
  <si>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</si>
  <si>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</si>
  <si>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</si>
  <si>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</si>
  <si>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</si>
  <si>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</si>
  <si>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</si>
  <si>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</si>
  <si>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</si>
  <si>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</si>
  <si>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</si>
  <si>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</si>
  <si>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</si>
  <si>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</si>
  <si>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</si>
  <si>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</si>
  <si>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</si>
  <si>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</si>
  <si>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</si>
  <si>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</si>
  <si>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</si>
  <si>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</si>
  <si>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</si>
  <si>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</si>
  <si>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</si>
  <si>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</si>
  <si>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</si>
  <si>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</si>
  <si>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</si>
  <si>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</si>
  <si>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</si>
  <si>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</si>
  <si>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</si>
  <si>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</si>
  <si>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</si>
  <si>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</si>
  <si>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</si>
  <si>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</si>
  <si>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</si>
  <si>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</si>
  <si>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</si>
  <si>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</si>
  <si>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</si>
  <si>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</si>
  <si>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</si>
  <si>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</si>
  <si>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</si>
  <si>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</si>
  <si>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</si>
  <si>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</si>
  <si>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</si>
  <si>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</si>
  <si>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</si>
  <si>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</si>
  <si>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</si>
  <si>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</si>
  <si>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</si>
  <si>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</si>
  <si>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</si>
  <si>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</si>
  <si>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</si>
  <si>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</si>
  <si>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</si>
  <si>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</si>
  <si>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</si>
  <si>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</si>
  <si>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</si>
  <si>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</si>
  <si>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</si>
  <si>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</si>
  <si>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</si>
  <si>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</si>
  <si>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</si>
  <si>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</si>
  <si>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</si>
  <si>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</si>
  <si>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</si>
  <si>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</si>
  <si>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</si>
  <si>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</si>
  <si>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</si>
  <si>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</si>
  <si>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</si>
  <si>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</si>
  <si>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</si>
  <si>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</si>
  <si>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</si>
  <si>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</si>
  <si>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</si>
  <si>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</si>
  <si>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</si>
  <si>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</si>
  <si>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</si>
  <si>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</si>
  <si>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</si>
  <si>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</si>
  <si>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</si>
  <si>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</si>
  <si>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</si>
  <si>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</si>
  <si>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</si>
  <si>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</si>
  <si>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</si>
  <si>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</si>
  <si>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</si>
  <si>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</si>
  <si>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</si>
  <si>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</si>
  <si>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</si>
  <si>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</si>
  <si>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</si>
  <si>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</si>
  <si>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</si>
  <si>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</si>
  <si>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</si>
  <si>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</si>
  <si>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</si>
  <si>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</si>
  <si>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</si>
  <si>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</si>
  <si>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</si>
  <si>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</si>
  <si>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</si>
  <si>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</si>
  <si>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</si>
  <si>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</si>
  <si>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</si>
  <si>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</si>
  <si>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</si>
  <si>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</si>
  <si>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</si>
  <si>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</si>
  <si>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</si>
  <si>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</si>
  <si>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</si>
  <si>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</si>
  <si>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</si>
  <si>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</si>
  <si>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</si>
  <si>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</si>
  <si>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</si>
  <si>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</si>
  <si>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</si>
  <si>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</si>
  <si>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</si>
  <si>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</si>
  <si>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</si>
  <si>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</si>
  <si>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</si>
  <si>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</si>
  <si>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</si>
  <si>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</si>
  <si>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</si>
  <si>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</si>
  <si>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</si>
  <si>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</si>
  <si>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</si>
  <si>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</si>
  <si>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</si>
  <si>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</si>
  <si>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</si>
  <si>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</si>
  <si>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</si>
  <si>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</si>
  <si>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</si>
  <si>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</si>
  <si>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</si>
  <si>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</si>
  <si>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</si>
  <si>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</si>
  <si>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</si>
  <si>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</si>
  <si>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</si>
  <si>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</si>
  <si>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</si>
  <si>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</si>
  <si>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</si>
  <si>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</si>
  <si>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</si>
  <si>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</si>
  <si>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</si>
  <si>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</si>
  <si>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</si>
  <si>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</si>
  <si>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</si>
  <si>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</si>
  <si>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</si>
  <si>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</si>
  <si>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</si>
  <si>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</si>
  <si>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</si>
  <si>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</si>
  <si>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</si>
  <si>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</si>
  <si>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</si>
  <si>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</si>
  <si>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</si>
  <si>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</si>
  <si>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</si>
  <si>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</si>
  <si>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</si>
  <si>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</si>
  <si>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</si>
  <si>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</si>
  <si>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</si>
  <si>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</si>
  <si>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</si>
  <si>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</si>
  <si>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</si>
  <si>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</si>
  <si>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</si>
  <si>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</si>
  <si>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</si>
  <si>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</si>
  <si>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</si>
  <si>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</si>
  <si>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</si>
  <si>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</si>
  <si>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</si>
  <si>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</si>
  <si>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</si>
  <si>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</si>
  <si>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</si>
  <si>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</si>
  <si>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</si>
  <si>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</si>
  <si>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</si>
  <si>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</si>
  <si>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</si>
  <si>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</si>
  <si>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</si>
  <si>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</si>
  <si>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</si>
  <si>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</si>
  <si>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</si>
  <si>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</si>
  <si>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</si>
  <si>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</si>
  <si>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</si>
  <si>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</si>
  <si>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</si>
  <si>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</si>
  <si>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</si>
  <si>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</si>
  <si>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</si>
  <si>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</si>
  <si>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</si>
  <si>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</si>
  <si>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</si>
  <si>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</si>
  <si>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</si>
  <si>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</si>
  <si>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</si>
  <si>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</si>
  <si>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</si>
  <si>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</si>
  <si>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</si>
  <si>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</si>
  <si>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</si>
  <si>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</si>
  <si>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</si>
  <si>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</si>
  <si>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</si>
  <si>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</si>
  <si>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</si>
  <si>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</si>
  <si>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</si>
  <si>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</si>
  <si>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</si>
  <si>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</si>
  <si>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</si>
  <si>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</si>
  <si>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</si>
  <si>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</si>
  <si>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</si>
  <si>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</si>
  <si>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</si>
  <si>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</si>
  <si>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</si>
  <si>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</si>
  <si>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</si>
  <si>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</si>
  <si>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</si>
  <si>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</si>
  <si>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</si>
  <si>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</si>
  <si>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</si>
  <si>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</si>
  <si>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</si>
  <si>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</si>
  <si>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</si>
  <si>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</si>
  <si>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</si>
  <si>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</si>
  <si>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</si>
  <si>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</si>
  <si>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</si>
  <si>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</si>
  <si>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</si>
  <si>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</si>
  <si>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</si>
  <si>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</si>
  <si>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</si>
  <si>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</si>
  <si>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</si>
  <si>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</si>
  <si>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</si>
  <si>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</si>
  <si>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</si>
  <si>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</si>
  <si>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</si>
  <si>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</si>
  <si>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</si>
  <si>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</si>
  <si>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</si>
  <si>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</si>
  <si>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</si>
  <si>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</si>
  <si>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</si>
  <si>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</si>
  <si>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</si>
  <si>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</si>
  <si>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</si>
  <si>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</si>
  <si>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</si>
  <si>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</si>
  <si>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</si>
  <si>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</si>
  <si>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</si>
  <si>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</si>
  <si>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</si>
  <si>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</si>
  <si>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</si>
  <si>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</si>
  <si>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</si>
  <si>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</si>
  <si>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</si>
  <si>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</si>
  <si>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</si>
  <si>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</si>
  <si>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</si>
  <si>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</si>
  <si>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</si>
  <si>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</si>
  <si>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</si>
  <si>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</si>
  <si>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</si>
  <si>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</si>
  <si>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</si>
  <si>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</si>
  <si>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</si>
  <si>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</si>
  <si>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</si>
  <si>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</si>
  <si>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</si>
  <si>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</si>
  <si>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</si>
  <si>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</si>
  <si>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</si>
  <si>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</si>
  <si>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</si>
  <si>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</si>
  <si>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</si>
  <si>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</si>
  <si>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</si>
  <si>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</si>
  <si>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</si>
  <si>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</si>
  <si>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</si>
  <si>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</si>
  <si>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</si>
  <si>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</si>
  <si>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</si>
  <si>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</si>
  <si>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</si>
  <si>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</si>
  <si>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</si>
  <si>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</si>
  <si>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</si>
  <si>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</si>
  <si>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</si>
  <si>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</si>
  <si>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</si>
  <si>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</si>
  <si>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</si>
  <si>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</si>
  <si>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</si>
  <si>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</si>
  <si>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</si>
  <si>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</si>
  <si>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</si>
  <si>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</si>
  <si>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</si>
  <si>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</si>
  <si>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</si>
  <si>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</si>
  <si>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</si>
  <si>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</si>
  <si>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</si>
  <si>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</si>
  <si>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</si>
  <si>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</si>
  <si>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</si>
  <si>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</si>
  <si>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</si>
  <si>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</si>
  <si>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</si>
  <si>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</si>
  <si>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</si>
  <si>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</si>
  <si>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</si>
  <si>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</si>
  <si>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</si>
  <si>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</si>
  <si>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</si>
  <si>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</si>
  <si>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</si>
  <si>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</si>
  <si>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</si>
  <si>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</si>
  <si>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</si>
  <si>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</si>
  <si>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</si>
  <si>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</si>
  <si>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</si>
  <si>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</si>
  <si>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</si>
  <si>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</si>
  <si>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</si>
  <si>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</si>
  <si>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</si>
  <si>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</si>
  <si>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</si>
  <si>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</si>
  <si>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</si>
  <si>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</si>
  <si>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</si>
  <si>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</si>
  <si>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</si>
  <si>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</si>
  <si>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</si>
  <si>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</si>
  <si>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</si>
  <si>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</si>
  <si>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</si>
  <si>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</si>
  <si>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</si>
  <si>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</si>
  <si>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</si>
  <si>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</si>
  <si>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</si>
  <si>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</si>
  <si>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</si>
  <si>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</si>
  <si>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</si>
  <si>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</si>
  <si>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</si>
  <si>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</si>
  <si>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</si>
  <si>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</si>
  <si>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</si>
  <si>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</si>
  <si>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</si>
  <si>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</si>
  <si>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</si>
  <si>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</si>
  <si>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</si>
  <si>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</si>
  <si>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</si>
  <si>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</si>
  <si>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</si>
  <si>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</si>
  <si>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</si>
  <si>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</si>
  <si>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</si>
  <si>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</si>
  <si>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</si>
  <si>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</si>
  <si>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</si>
  <si>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</si>
  <si>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</si>
  <si>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</si>
  <si>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</si>
  <si>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</si>
  <si>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</si>
  <si>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</si>
  <si>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</si>
  <si>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</si>
  <si>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</si>
  <si>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</si>
  <si>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</si>
  <si>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</si>
  <si>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</si>
  <si>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</si>
  <si>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</si>
  <si>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</si>
  <si>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</si>
  <si>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</si>
  <si>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</si>
  <si>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</si>
  <si>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</si>
  <si>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</si>
  <si>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</si>
  <si>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</si>
  <si>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</si>
  <si>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</si>
  <si>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</si>
  <si>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</si>
  <si>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</si>
  <si>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</si>
  <si>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</si>
  <si>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</si>
  <si>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</si>
  <si>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</si>
  <si>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</si>
  <si>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</si>
  <si>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</si>
  <si>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</si>
  <si>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</si>
  <si>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</si>
  <si>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</si>
  <si>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</si>
  <si>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</si>
  <si>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</si>
  <si>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</si>
  <si>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</si>
  <si>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</si>
  <si>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</si>
  <si>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</si>
  <si>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</si>
  <si>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</si>
  <si>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</si>
  <si>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</si>
  <si>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</si>
  <si>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</si>
  <si>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</si>
  <si>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</si>
  <si>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</si>
  <si>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</si>
  <si>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</si>
  <si>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</si>
  <si>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</si>
  <si>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</si>
  <si>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</si>
  <si>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</si>
  <si>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</si>
  <si>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</si>
  <si>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</si>
  <si>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</si>
  <si>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</si>
  <si>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</si>
  <si>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</si>
  <si>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</si>
  <si>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</si>
  <si>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</si>
  <si>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</si>
  <si>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</si>
  <si>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</si>
  <si>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</si>
  <si>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</si>
  <si>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</si>
  <si>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</si>
  <si>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</si>
  <si>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</si>
  <si>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</si>
  <si>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</si>
  <si>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</si>
  <si>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</si>
  <si>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</si>
  <si>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</si>
  <si>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</si>
  <si>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</si>
  <si>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</si>
  <si>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</si>
  <si>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</si>
  <si>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</si>
  <si>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</si>
  <si>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</si>
  <si>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</si>
  <si>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</si>
  <si>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</si>
  <si>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</si>
  <si>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</si>
  <si>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</si>
  <si>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</si>
  <si>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</si>
  <si>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</si>
  <si>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</si>
  <si>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</si>
  <si>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</si>
  <si>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</si>
  <si>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</si>
  <si>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</si>
  <si>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</si>
  <si>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</si>
  <si>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</si>
  <si>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</si>
  <si>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</si>
  <si>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</si>
  <si>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</si>
  <si>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</si>
  <si>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</si>
  <si>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</si>
  <si>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</si>
  <si>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</si>
  <si>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</si>
  <si>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</si>
  <si>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</si>
  <si>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</si>
  <si>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</si>
  <si>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</si>
  <si>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</si>
  <si>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</si>
  <si>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</si>
  <si>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</si>
  <si>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</si>
  <si>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</si>
  <si>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</si>
  <si>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</si>
  <si>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</si>
  <si>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</si>
  <si>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</si>
  <si>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</si>
  <si>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</si>
  <si>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</si>
  <si>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</si>
  <si>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</si>
  <si>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</si>
  <si>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</si>
  <si>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</si>
  <si>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</si>
  <si>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</si>
  <si>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</si>
  <si>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</si>
  <si>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</si>
  <si>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</si>
  <si>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</si>
  <si>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</si>
  <si>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</si>
  <si>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</si>
  <si>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</si>
  <si>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</si>
  <si>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</si>
  <si>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</si>
  <si>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</si>
  <si>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</si>
  <si>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</si>
  <si>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</si>
  <si>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</si>
  <si>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</si>
  <si>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</si>
  <si>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</si>
  <si>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</si>
  <si>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</si>
  <si>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</si>
  <si>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</si>
  <si>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</si>
  <si>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</si>
  <si>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</si>
  <si>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</si>
  <si>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</si>
  <si>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</si>
  <si>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</si>
  <si>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</si>
  <si>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</si>
  <si>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</si>
  <si>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</si>
  <si>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</si>
  <si>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</si>
  <si>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</si>
  <si>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</si>
  <si>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</si>
  <si>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</si>
  <si>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</si>
  <si>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</si>
  <si>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</si>
  <si>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</si>
  <si>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</si>
  <si>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</si>
  <si>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</si>
  <si>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</si>
  <si>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</si>
  <si>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</si>
  <si>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</si>
  <si>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</si>
  <si>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</si>
  <si>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</si>
  <si>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</si>
  <si>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</si>
  <si>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</si>
  <si>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</si>
  <si>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</si>
  <si>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</si>
  <si>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</si>
  <si>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</si>
  <si>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</si>
  <si>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</si>
  <si>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</si>
  <si>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</si>
  <si>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</si>
  <si>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</si>
  <si>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</si>
  <si>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</si>
  <si>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</si>
  <si>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</si>
  <si>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</si>
  <si>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</si>
  <si>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</si>
  <si>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</si>
  <si>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</si>
  <si>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</si>
  <si>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</si>
  <si>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</si>
  <si>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</si>
  <si>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</si>
  <si>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</si>
  <si>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</si>
  <si>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</si>
  <si>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</si>
  <si>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</si>
  <si>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</si>
  <si>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</si>
  <si>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</si>
  <si>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</si>
  <si>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</si>
  <si>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</si>
  <si>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</si>
  <si>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</si>
  <si>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</si>
  <si>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</si>
  <si>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</si>
  <si>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</si>
  <si>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</si>
  <si>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</si>
  <si>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</si>
  <si>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</si>
  <si>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</si>
  <si>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</si>
  <si>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</si>
  <si>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</si>
  <si>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</si>
  <si>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</si>
  <si>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</si>
  <si>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</si>
  <si>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</si>
  <si>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</si>
  <si>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</si>
  <si>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</si>
  <si>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</si>
  <si>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</si>
  <si>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</si>
  <si>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</si>
  <si>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</si>
  <si>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</si>
  <si>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</si>
  <si>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</si>
  <si>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</si>
  <si>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</si>
  <si>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</si>
  <si>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</si>
  <si>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</si>
  <si>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</si>
  <si>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</si>
  <si>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</si>
  <si>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</si>
  <si>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</si>
  <si>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</si>
  <si>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</si>
  <si>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</si>
  <si>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</si>
  <si>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</si>
  <si>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</si>
  <si>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</si>
  <si>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</si>
  <si>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</si>
  <si>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</si>
  <si>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</si>
  <si>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</si>
  <si>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</si>
  <si>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</si>
  <si>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</si>
  <si>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</si>
  <si>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</si>
  <si>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</si>
  <si>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</si>
  <si>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</si>
  <si>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</si>
  <si>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</si>
  <si>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</si>
  <si>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</si>
  <si>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</si>
  <si>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</si>
  <si>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</si>
  <si>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</si>
  <si>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</si>
  <si>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</si>
  <si>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</si>
  <si>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</si>
  <si>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</si>
  <si>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</si>
  <si>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</si>
  <si>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</si>
  <si>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</si>
  <si>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</si>
  <si>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</si>
  <si>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</si>
  <si>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</si>
  <si>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</si>
  <si>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</si>
  <si>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</si>
  <si>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</si>
  <si>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</si>
  <si>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</si>
  <si>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</si>
  <si>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</si>
  <si>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</si>
  <si>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</si>
  <si>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</si>
  <si>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</si>
  <si>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</si>
  <si>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</si>
  <si>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</si>
  <si>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</si>
  <si>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</si>
  <si>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</si>
  <si>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</si>
  <si>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</si>
  <si>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</si>
  <si>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</si>
  <si>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</si>
  <si>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</si>
  <si>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</si>
  <si>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</si>
  <si>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</si>
  <si>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</si>
  <si>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</si>
  <si>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</si>
  <si>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</si>
  <si>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</si>
  <si>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</si>
  <si>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</si>
  <si>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</si>
  <si>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</si>
  <si>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</si>
  <si>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</si>
  <si>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</si>
  <si>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</si>
  <si>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</si>
  <si>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</si>
  <si>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</si>
  <si>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</si>
  <si>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</si>
  <si>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</si>
  <si>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</si>
  <si>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</si>
  <si>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</si>
  <si>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</si>
  <si>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</si>
  <si>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</si>
  <si>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</si>
  <si>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</si>
  <si>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</si>
  <si>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</si>
  <si>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</si>
  <si>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</si>
  <si>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</si>
  <si>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</si>
  <si>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</si>
  <si>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</si>
  <si>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</si>
  <si>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</si>
  <si>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</si>
  <si>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</si>
  <si>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</si>
  <si>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</si>
  <si>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</si>
  <si>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</si>
  <si>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</si>
  <si>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</si>
  <si>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</si>
  <si>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</si>
  <si>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</si>
  <si>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</si>
  <si>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</si>
  <si>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</si>
  <si>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</si>
  <si>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</si>
  <si>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</si>
  <si>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</si>
  <si>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</si>
  <si>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</si>
  <si>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</si>
  <si>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</si>
  <si>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</si>
  <si>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</si>
  <si>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</si>
  <si>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</si>
  <si>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</si>
  <si>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</si>
  <si>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</si>
  <si>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</si>
  <si>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</si>
  <si>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</si>
  <si>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</si>
  <si>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</si>
  <si>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</si>
  <si>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</si>
  <si>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</si>
  <si>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</si>
  <si>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</si>
  <si>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</si>
  <si>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</si>
  <si>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</si>
  <si>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</si>
  <si>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</si>
  <si>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</si>
  <si>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</si>
  <si>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</si>
  <si>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</si>
  <si>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</si>
  <si>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</si>
  <si>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</si>
  <si>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</si>
  <si>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</si>
  <si>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</si>
  <si>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</si>
  <si>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</si>
  <si>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</si>
  <si>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</si>
  <si>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</si>
  <si>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</si>
  <si>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</si>
  <si>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</si>
  <si>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</si>
  <si>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</si>
  <si>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</si>
  <si>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</si>
  <si>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</si>
  <si>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</si>
  <si>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</si>
  <si>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</si>
  <si>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</si>
  <si>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</si>
  <si>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</si>
  <si>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</si>
  <si>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</si>
  <si>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</si>
  <si>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</si>
  <si>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</si>
  <si>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</si>
  <si>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</si>
  <si>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</si>
  <si>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</si>
  <si>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</si>
  <si>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</si>
  <si>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</si>
  <si>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</si>
  <si>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</si>
  <si>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</si>
  <si>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</si>
  <si>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</si>
  <si>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</si>
  <si>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</si>
  <si>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</si>
  <si>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</si>
  <si>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</si>
  <si>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</si>
  <si>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</si>
  <si>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</si>
  <si>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</si>
  <si>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</si>
  <si>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</si>
  <si>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</si>
  <si>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</si>
  <si>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</si>
  <si>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</si>
  <si>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</si>
  <si>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</si>
  <si>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</si>
  <si>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</si>
  <si>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</si>
  <si>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</si>
  <si>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</si>
  <si>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</si>
  <si>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</si>
  <si>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</si>
  <si>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</si>
  <si>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</si>
  <si>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</si>
  <si>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</si>
  <si>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</si>
  <si>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</si>
  <si>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</si>
  <si>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</si>
  <si>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</si>
  <si>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</si>
  <si>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</si>
  <si>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</si>
  <si>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</si>
  <si>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</si>
  <si>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</si>
  <si>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</si>
  <si>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</si>
  <si>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</si>
  <si>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</si>
  <si>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</si>
  <si>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</si>
  <si>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</si>
  <si>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</si>
  <si>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</si>
  <si>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</si>
  <si>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</si>
  <si>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</si>
  <si>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</si>
  <si>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</si>
  <si>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</si>
  <si>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</si>
  <si>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</si>
  <si>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</si>
  <si>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</si>
  <si>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</si>
  <si>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</si>
  <si>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</si>
  <si>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</si>
  <si>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</si>
  <si>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</si>
  <si>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</si>
  <si>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</si>
  <si>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</si>
  <si>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</si>
  <si>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</si>
  <si>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</si>
  <si>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</si>
  <si>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</si>
  <si>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</si>
  <si>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</si>
  <si>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</si>
  <si>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</si>
  <si>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</si>
  <si>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</si>
  <si>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</si>
  <si>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</si>
  <si>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</si>
  <si>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</si>
  <si>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</si>
  <si>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</si>
  <si>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</si>
  <si>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</si>
  <si>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</si>
  <si>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</si>
  <si>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</si>
  <si>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</si>
  <si>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</si>
  <si>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</si>
  <si>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</si>
  <si>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</si>
  <si>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</si>
  <si>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</si>
  <si>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</si>
  <si>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</si>
  <si>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</si>
  <si>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</si>
  <si>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</si>
  <si>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</si>
  <si>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</si>
  <si>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</si>
  <si>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</si>
  <si>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</si>
  <si>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</si>
  <si>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</si>
  <si>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</si>
  <si>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</si>
  <si>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</si>
  <si>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</si>
  <si>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</si>
  <si>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</si>
  <si>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</si>
  <si>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</si>
  <si>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</si>
  <si>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</si>
  <si>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</si>
  <si>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</si>
  <si>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</si>
  <si>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</si>
  <si>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</si>
  <si>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</si>
  <si>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</si>
  <si>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</si>
  <si>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</si>
  <si>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</si>
  <si>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</si>
  <si>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</si>
  <si>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</si>
  <si>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</si>
  <si>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</si>
  <si>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</si>
  <si>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</si>
  <si>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</si>
  <si>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</si>
  <si>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</si>
  <si>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</si>
  <si>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</si>
  <si>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</si>
  <si>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</si>
  <si>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</si>
  <si>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</si>
  <si>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</si>
  <si>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</si>
  <si>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</si>
  <si>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</si>
  <si>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</si>
  <si>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</si>
  <si>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</si>
  <si>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</si>
  <si>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</si>
  <si>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</si>
  <si>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</si>
  <si>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</si>
  <si>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</si>
  <si>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</si>
  <si>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</si>
  <si>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</si>
  <si>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</si>
  <si>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</si>
  <si>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</si>
  <si>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</si>
  <si>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</si>
  <si>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</si>
  <si>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</si>
  <si>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</si>
  <si>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</si>
  <si>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</si>
  <si>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</si>
  <si>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</si>
  <si>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</si>
  <si>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</si>
  <si>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</si>
  <si>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</si>
  <si>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</si>
  <si>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</si>
  <si>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</si>
  <si>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</si>
  <si>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</si>
  <si>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</si>
  <si>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</si>
  <si>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</si>
  <si>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</si>
  <si>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</si>
  <si>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</si>
  <si>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</si>
  <si>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</si>
  <si>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</si>
  <si>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</si>
  <si>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</si>
  <si>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</si>
  <si>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</si>
  <si>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</si>
  <si>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</si>
  <si>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</si>
  <si>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</si>
  <si>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</si>
  <si>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</si>
  <si>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</si>
  <si>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</si>
  <si>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</si>
  <si>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</si>
  <si>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</si>
  <si>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</si>
  <si>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</si>
  <si>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</si>
  <si>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</si>
  <si>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</si>
  <si>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</si>
  <si>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</si>
  <si>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</si>
  <si>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</si>
  <si>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</si>
  <si>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</si>
  <si>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</si>
  <si>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</si>
  <si>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</si>
  <si>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</si>
  <si>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</si>
  <si>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</si>
  <si>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</si>
  <si>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</si>
  <si>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</si>
  <si>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</si>
  <si>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</si>
  <si>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</si>
  <si>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</si>
  <si>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</si>
  <si>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</si>
  <si>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</si>
  <si>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</si>
  <si>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</si>
  <si>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</si>
  <si>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</si>
  <si>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</si>
  <si>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</si>
  <si>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</si>
  <si>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</si>
  <si>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</si>
  <si>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</si>
  <si>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</si>
  <si>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</si>
  <si>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</si>
  <si>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</si>
  <si>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</si>
  <si>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</si>
  <si>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</si>
  <si>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</si>
  <si>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</si>
  <si>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</si>
  <si>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</si>
  <si>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</si>
  <si>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</si>
  <si>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</si>
  <si>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</si>
  <si>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</si>
  <si>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</si>
  <si>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</si>
  <si>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</si>
  <si>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</si>
  <si>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</si>
  <si>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</si>
  <si>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</si>
  <si>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</si>
  <si>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</si>
  <si>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</si>
  <si>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</si>
  <si>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</si>
  <si>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</si>
  <si>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</si>
  <si>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</si>
  <si>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</si>
  <si>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</si>
  <si>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</si>
  <si>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</si>
  <si>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</si>
  <si>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</si>
  <si>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</si>
  <si>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</si>
  <si>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</si>
  <si>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</si>
  <si>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</si>
  <si>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</si>
  <si>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</si>
  <si>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</si>
  <si>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</si>
  <si>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</si>
  <si>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</si>
  <si>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</si>
  <si>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</si>
  <si>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</si>
  <si>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</si>
  <si>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</si>
  <si>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</si>
  <si>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</si>
  <si>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</si>
  <si>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</si>
  <si>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</si>
  <si>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</si>
  <si>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</si>
  <si>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</si>
  <si>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</si>
  <si>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</si>
  <si>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</si>
  <si>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</si>
  <si>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</si>
  <si>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</si>
  <si>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</si>
  <si>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</si>
  <si>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</si>
  <si>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</si>
  <si>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</si>
  <si>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</si>
  <si>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</si>
  <si>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</si>
  <si>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</si>
  <si>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</si>
  <si>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</si>
  <si>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</si>
  <si>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</si>
  <si>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</si>
  <si>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</si>
  <si>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</si>
  <si>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</si>
  <si>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</si>
  <si>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</si>
  <si>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</si>
  <si>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</si>
  <si>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</si>
  <si>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</si>
  <si>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</si>
  <si>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</si>
  <si>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</si>
  <si>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</si>
  <si>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</si>
  <si>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</si>
  <si>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</si>
  <si>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</si>
  <si>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</si>
  <si>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</si>
  <si>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</si>
  <si>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</si>
  <si>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</si>
  <si>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</si>
  <si>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</si>
  <si>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</si>
  <si>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</si>
  <si>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</si>
  <si>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</si>
  <si>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</si>
  <si>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</si>
  <si>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</si>
  <si>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</si>
  <si>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</si>
  <si>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</si>
  <si>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</si>
  <si>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</si>
  <si>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</si>
  <si>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</si>
  <si>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</si>
  <si>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</si>
  <si>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</si>
  <si>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</si>
  <si>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</si>
  <si>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</si>
  <si>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</si>
  <si>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</si>
  <si>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</si>
  <si>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</si>
  <si>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</si>
  <si>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</si>
  <si>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</si>
  <si>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</si>
  <si>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</si>
  <si>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</si>
  <si>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</si>
  <si>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</si>
  <si>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</si>
  <si>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</si>
  <si>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</si>
  <si>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</si>
  <si>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</si>
  <si>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</si>
  <si>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</si>
  <si>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</si>
  <si>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</si>
  <si>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</si>
  <si>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</si>
  <si>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</si>
  <si>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</si>
  <si>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</si>
  <si>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</si>
  <si>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</si>
  <si>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</si>
  <si>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</si>
  <si>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</si>
  <si>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</si>
  <si>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</si>
  <si>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</si>
  <si>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</si>
  <si>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</si>
  <si>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</si>
  <si>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</si>
  <si>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</si>
  <si>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</si>
  <si>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</si>
  <si>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</si>
  <si>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</si>
  <si>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</si>
  <si>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</si>
  <si>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</si>
  <si>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</si>
  <si>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</si>
  <si>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</si>
  <si>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</si>
  <si>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</si>
  <si>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</si>
  <si>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</si>
  <si>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</si>
  <si>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</si>
  <si>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</si>
  <si>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</si>
  <si>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</si>
  <si>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</si>
  <si>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</si>
  <si>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</si>
  <si>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</si>
  <si>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</si>
  <si>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</si>
  <si>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</si>
  <si>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</si>
  <si>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</si>
  <si>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</si>
  <si>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</si>
  <si>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</si>
  <si>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</si>
  <si>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</si>
  <si>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</si>
  <si>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</si>
  <si>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</si>
  <si>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</si>
  <si>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</si>
  <si>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</si>
  <si>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</si>
  <si>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</si>
  <si>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</si>
  <si>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</si>
  <si>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</si>
  <si>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</si>
  <si>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</si>
  <si>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</si>
  <si>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</si>
  <si>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</si>
  <si>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</si>
  <si>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</si>
  <si>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</si>
  <si>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</si>
  <si>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</si>
  <si>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</si>
  <si>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</si>
  <si>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</si>
  <si>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</si>
  <si>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</si>
  <si>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</si>
  <si>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</si>
  <si>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</si>
  <si>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</si>
  <si>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</si>
  <si>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</si>
  <si>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</si>
  <si>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</si>
  <si>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</si>
  <si>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</si>
  <si>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</si>
  <si>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</si>
  <si>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</si>
  <si>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</si>
  <si>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</si>
  <si>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</si>
  <si>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</si>
  <si>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</si>
  <si>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</si>
  <si>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</si>
  <si>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</si>
  <si>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</si>
  <si>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</si>
  <si>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</si>
  <si>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</si>
  <si>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</si>
  <si>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</si>
  <si>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</si>
  <si>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</si>
  <si>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</si>
  <si>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</si>
  <si>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</si>
  <si>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</si>
  <si>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</si>
  <si>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</si>
  <si>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</si>
  <si>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</si>
  <si>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</si>
  <si>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</si>
  <si>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</si>
  <si>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</si>
  <si>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</si>
  <si>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</si>
  <si>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</si>
  <si>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</si>
  <si>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</si>
  <si>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</si>
  <si>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</si>
  <si>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</si>
  <si>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</si>
  <si>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</si>
  <si>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</si>
  <si>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</si>
  <si>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</si>
  <si>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</si>
  <si>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</si>
  <si>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</si>
  <si>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</si>
  <si>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</si>
  <si>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</si>
  <si>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</si>
  <si>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</si>
  <si>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</si>
  <si>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</si>
  <si>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</si>
  <si>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</si>
  <si>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</si>
  <si>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</si>
  <si>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</si>
  <si>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</si>
  <si>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</si>
  <si>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</si>
  <si>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</si>
  <si>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</si>
  <si>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</si>
  <si>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</si>
  <si>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</si>
  <si>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</si>
  <si>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</si>
  <si>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</si>
  <si>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</si>
  <si>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</si>
  <si>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</si>
  <si>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</si>
  <si>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</si>
  <si>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</si>
  <si>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</si>
  <si>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</si>
  <si>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</si>
  <si>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</si>
  <si>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</si>
  <si>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</si>
  <si>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</si>
  <si>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</si>
  <si>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</si>
  <si>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</si>
  <si>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</si>
  <si>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</si>
  <si>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</si>
  <si>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</si>
  <si>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</si>
  <si>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</si>
  <si>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</si>
  <si>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</si>
  <si>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</si>
  <si>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</si>
  <si>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</si>
  <si>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</si>
  <si>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</si>
  <si>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</si>
  <si>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</si>
  <si>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</si>
  <si>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</si>
  <si>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</si>
  <si>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</si>
  <si>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</si>
  <si>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</si>
  <si>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</si>
  <si>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</si>
  <si>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</si>
  <si>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</si>
  <si>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</si>
  <si>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</si>
  <si>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</si>
  <si>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</si>
  <si>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</si>
  <si>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</si>
  <si>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</si>
  <si>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</si>
  <si>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</si>
  <si>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</si>
  <si>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</si>
  <si>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</si>
  <si>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</si>
  <si>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</si>
  <si>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</si>
  <si>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</si>
  <si>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</si>
  <si>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</si>
  <si>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</si>
  <si>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</si>
  <si>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</si>
  <si>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</si>
  <si>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</si>
  <si>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</si>
  <si>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</si>
  <si>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</si>
  <si>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</si>
  <si>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</si>
  <si>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</si>
  <si>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</si>
  <si>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</si>
  <si>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</si>
  <si>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</si>
  <si>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</si>
  <si>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</si>
  <si>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</si>
  <si>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</si>
  <si>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</si>
  <si>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</si>
  <si>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</si>
  <si>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</si>
  <si>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</si>
  <si>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</si>
  <si>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</si>
  <si>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</si>
  <si>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</si>
  <si>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</si>
  <si>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</si>
  <si>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</si>
  <si>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</si>
  <si>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</si>
  <si>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</si>
  <si>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</si>
  <si>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</si>
  <si>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</si>
  <si>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</si>
  <si>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</si>
  <si>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</si>
  <si>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</si>
  <si>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</si>
  <si>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</si>
  <si>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</si>
  <si>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</si>
  <si>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</si>
  <si>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</si>
  <si>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</si>
  <si>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</si>
  <si>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</si>
  <si>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</si>
  <si>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</si>
  <si>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</si>
  <si>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</si>
  <si>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</si>
  <si>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</si>
  <si>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</si>
  <si>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</si>
  <si>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</si>
  <si>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</si>
  <si>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</si>
  <si>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</si>
  <si>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</si>
  <si>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</si>
  <si>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</si>
  <si>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</si>
  <si>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</si>
  <si>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</si>
  <si>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</si>
  <si>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</si>
  <si>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</si>
  <si>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</si>
  <si>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</si>
  <si>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</si>
  <si>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</si>
  <si>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</si>
  <si>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</si>
  <si>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</si>
  <si>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</si>
  <si>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</si>
  <si>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</si>
  <si>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</si>
  <si>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</si>
  <si>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</si>
  <si>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</si>
  <si>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</si>
  <si>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</si>
  <si>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</si>
  <si>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</si>
  <si>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</si>
  <si>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</si>
  <si>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</si>
  <si>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</si>
  <si>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</si>
  <si>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</si>
  <si>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</si>
  <si>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</si>
  <si>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</si>
  <si>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</si>
  <si>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</si>
  <si>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</si>
  <si>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</si>
  <si>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</si>
  <si>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</si>
  <si>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</si>
  <si>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</si>
  <si>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</si>
  <si>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</si>
  <si>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</si>
  <si>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</si>
  <si>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</si>
  <si>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</si>
  <si>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</si>
  <si>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</si>
  <si>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</si>
  <si>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</si>
  <si>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</si>
  <si>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</si>
  <si>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</si>
  <si>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</si>
  <si>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</si>
  <si>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</si>
  <si>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</si>
  <si>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</si>
  <si>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</si>
  <si>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</si>
  <si>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</si>
  <si>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</si>
  <si>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</si>
  <si>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</si>
  <si>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</si>
  <si>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</si>
  <si>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</si>
  <si>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</si>
  <si>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</si>
  <si>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</si>
  <si>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</si>
  <si>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</si>
  <si>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</si>
  <si>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</si>
  <si>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</si>
  <si>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</si>
  <si>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</si>
  <si>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</si>
  <si>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</si>
  <si>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</si>
  <si>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</si>
  <si>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</si>
  <si>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</si>
  <si>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</si>
  <si>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</si>
  <si>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</si>
  <si>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</si>
  <si>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</si>
  <si>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</si>
  <si>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</si>
  <si>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</si>
  <si>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</si>
  <si>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</si>
  <si>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</si>
  <si>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</si>
  <si>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</si>
  <si>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</si>
  <si>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</si>
  <si>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</si>
  <si>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</si>
  <si>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</si>
  <si>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</si>
  <si>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</si>
  <si>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</si>
  <si>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</si>
  <si>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</si>
  <si>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</si>
  <si>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</si>
  <si>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</si>
  <si>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</si>
  <si>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</si>
  <si>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</si>
  <si>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</si>
  <si>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</si>
  <si>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</si>
  <si>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</si>
  <si>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</si>
  <si>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</si>
  <si>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</si>
  <si>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</si>
  <si>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</si>
  <si>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</si>
  <si>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</si>
  <si>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</si>
  <si>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</si>
  <si>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</si>
  <si>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</si>
  <si>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</si>
  <si>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</si>
  <si>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</si>
  <si>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</si>
  <si>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</si>
  <si>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</si>
  <si>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</si>
  <si>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</si>
  <si>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</si>
  <si>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</si>
  <si>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</si>
  <si>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</si>
  <si>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</si>
  <si>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</si>
  <si>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</si>
  <si>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</si>
  <si>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</si>
  <si>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</si>
  <si>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</si>
  <si>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</si>
  <si>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</si>
  <si>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</si>
  <si>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</si>
  <si>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</si>
  <si>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</si>
  <si>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</si>
  <si>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</si>
  <si>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</si>
  <si>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</si>
  <si>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</si>
  <si>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</si>
  <si>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</si>
  <si>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</si>
  <si>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</si>
  <si>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</si>
  <si>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</si>
  <si>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</si>
  <si>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</si>
  <si>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</si>
  <si>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</si>
  <si>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</si>
  <si>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</si>
  <si>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</si>
  <si>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</si>
  <si>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</si>
  <si>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</si>
  <si>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</si>
  <si>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</si>
  <si>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</si>
  <si>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</si>
  <si>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</si>
  <si>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</si>
  <si>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</si>
  <si>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</si>
  <si>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</si>
  <si>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</si>
  <si>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</si>
  <si>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</si>
  <si>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</si>
  <si>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</si>
  <si>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</si>
  <si>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</si>
  <si>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</si>
  <si>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</si>
  <si>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</si>
  <si>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</si>
  <si>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</si>
  <si>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</si>
  <si>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</si>
  <si>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</si>
  <si>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</si>
  <si>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</si>
  <si>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</si>
  <si>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</si>
  <si>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</si>
  <si>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</si>
  <si>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</si>
  <si>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</si>
  <si>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</si>
  <si>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</si>
  <si>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</si>
  <si>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</si>
  <si>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</si>
  <si>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</si>
  <si>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</si>
  <si>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</si>
  <si>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</si>
  <si>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</si>
  <si>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</si>
  <si>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</si>
  <si>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</si>
  <si>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</si>
  <si>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</si>
  <si>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</si>
  <si>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</si>
  <si>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</si>
  <si>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</si>
  <si>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</si>
  <si>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</si>
  <si>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</si>
  <si>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</si>
  <si>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</si>
  <si>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</si>
  <si>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</si>
  <si>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</si>
  <si>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</si>
  <si>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</si>
  <si>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</si>
  <si>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</si>
  <si>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</si>
  <si>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</si>
  <si>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</si>
  <si>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</si>
  <si>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</si>
  <si>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</si>
  <si>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</si>
  <si>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</si>
  <si>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</si>
  <si>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</si>
  <si>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</si>
  <si>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</si>
  <si>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</si>
  <si>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</si>
  <si>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</si>
  <si>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</si>
  <si>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</si>
  <si>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</si>
  <si>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</si>
  <si>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</si>
  <si>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</si>
  <si>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</si>
  <si>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</si>
  <si>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</si>
  <si>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</si>
  <si>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</si>
  <si>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</si>
  <si>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</si>
  <si>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</si>
  <si>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</si>
  <si>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</si>
  <si>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</si>
  <si>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</si>
  <si>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</si>
  <si>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</si>
  <si>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</si>
  <si>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</si>
  <si>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</si>
  <si>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</si>
  <si>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</si>
  <si>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</si>
  <si>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</si>
  <si>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</si>
  <si>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</si>
  <si>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</si>
  <si>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</si>
  <si>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</si>
  <si>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</si>
  <si>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</si>
  <si>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</si>
  <si>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</si>
  <si>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</si>
  <si>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</si>
  <si>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</si>
  <si>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</si>
  <si>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</si>
  <si>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</si>
  <si>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</si>
  <si>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</si>
  <si>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</si>
  <si>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</si>
  <si>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</si>
  <si>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</si>
  <si>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</si>
  <si>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</si>
  <si>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</si>
  <si>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</si>
  <si>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</si>
  <si>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</si>
  <si>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</si>
  <si>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</si>
  <si>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</si>
  <si>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</si>
  <si>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</si>
  <si>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</si>
  <si>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</si>
  <si>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</si>
  <si>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</si>
  <si>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</si>
  <si>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</si>
  <si>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</si>
  <si>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</si>
  <si>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</si>
  <si>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</si>
  <si>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</si>
  <si>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</si>
  <si>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</si>
  <si>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</si>
  <si>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</si>
  <si>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</si>
  <si>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</si>
  <si>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</si>
  <si>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</si>
  <si>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</si>
  <si>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</si>
  <si>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</si>
  <si>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</si>
  <si>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</si>
  <si>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</si>
  <si>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</si>
  <si>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</si>
  <si>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</si>
  <si>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</si>
  <si>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</si>
  <si>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</si>
  <si>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</si>
  <si>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</si>
  <si>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</si>
  <si>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</si>
  <si>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</si>
  <si>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</si>
  <si>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</si>
  <si>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</si>
  <si>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</si>
  <si>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</si>
  <si>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</si>
  <si>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</si>
  <si>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</si>
  <si>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</si>
  <si>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</si>
  <si>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</si>
  <si>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</si>
  <si>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</si>
  <si>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</si>
  <si>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</si>
  <si>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</si>
  <si>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</si>
  <si>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</si>
  <si>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</si>
  <si>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</si>
  <si>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</si>
  <si>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</si>
  <si>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</si>
  <si>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</si>
  <si>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</si>
  <si>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</si>
  <si>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</si>
  <si>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</si>
  <si>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</si>
  <si>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</si>
  <si>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</si>
  <si>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</si>
  <si>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</si>
  <si>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</si>
  <si>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</si>
  <si>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</si>
  <si>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</si>
  <si>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</si>
  <si>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</si>
  <si>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</si>
  <si>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</si>
  <si>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</si>
  <si>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</si>
  <si>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</si>
  <si>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</si>
  <si>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</si>
  <si>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</si>
  <si>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</si>
  <si>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</si>
  <si>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</si>
  <si>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</si>
  <si>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</si>
  <si>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</si>
  <si>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</si>
  <si>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</si>
  <si>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</si>
  <si>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</si>
  <si>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</si>
  <si>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</si>
  <si>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</si>
  <si>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</si>
  <si>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</si>
  <si>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</si>
  <si>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</si>
  <si>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</si>
  <si>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</si>
  <si>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</si>
  <si>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</si>
  <si>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</si>
  <si>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</si>
  <si>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</si>
  <si>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</si>
  <si>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</si>
  <si>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</si>
  <si>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</si>
  <si>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</si>
  <si>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</si>
  <si>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</si>
  <si>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</si>
  <si>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</si>
  <si>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</si>
  <si>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</si>
  <si>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</si>
  <si>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</si>
  <si>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</si>
  <si>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</si>
  <si>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</si>
  <si>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</si>
  <si>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</si>
  <si>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</si>
  <si>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</si>
  <si>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</si>
  <si>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</si>
  <si>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</si>
  <si>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</si>
  <si>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</si>
  <si>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</si>
  <si>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</si>
  <si>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</si>
  <si>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</si>
  <si>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</si>
  <si>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</si>
  <si>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</si>
  <si>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</si>
  <si>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</si>
  <si>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</si>
  <si>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</si>
  <si>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</si>
  <si>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</si>
  <si>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</si>
  <si>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</si>
  <si>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</si>
  <si>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</si>
  <si>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</si>
  <si>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</si>
  <si>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</si>
  <si>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</si>
  <si>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</si>
  <si>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</si>
  <si>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</si>
  <si>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</si>
  <si>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</si>
  <si>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</si>
  <si>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</si>
  <si>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</si>
  <si>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</si>
  <si>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</si>
  <si>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</si>
  <si>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</si>
  <si>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</si>
  <si>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</si>
  <si>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</si>
  <si>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</si>
  <si>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</si>
  <si>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</si>
  <si>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</si>
  <si>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</si>
  <si>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</si>
  <si>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</si>
  <si>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</si>
  <si>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</si>
  <si>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</si>
  <si>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</si>
  <si>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</si>
  <si>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</si>
  <si>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</si>
  <si>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</si>
  <si>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</si>
  <si>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</si>
  <si>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</si>
  <si>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</si>
  <si>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</si>
  <si>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</si>
  <si>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</si>
  <si>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</si>
  <si>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</si>
  <si>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</si>
  <si>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</si>
  <si>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</si>
  <si>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</si>
  <si>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</si>
  <si>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</si>
  <si>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</si>
  <si>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</si>
  <si>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</si>
  <si>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</si>
  <si>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</si>
  <si>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</si>
  <si>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</si>
  <si>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</si>
  <si>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</si>
  <si>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</si>
  <si>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</si>
  <si>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</si>
  <si>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</si>
  <si>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</si>
  <si>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</si>
  <si>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</si>
  <si>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</si>
  <si>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</si>
  <si>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</si>
  <si>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</si>
  <si>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</si>
  <si>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</si>
  <si>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</si>
  <si>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</si>
  <si>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</si>
  <si>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</si>
  <si>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</si>
  <si>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</si>
  <si>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</si>
  <si>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</si>
  <si>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</si>
  <si>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</si>
  <si>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</si>
  <si>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</si>
  <si>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</si>
  <si>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</si>
  <si>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</si>
  <si>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</si>
  <si>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</si>
  <si>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</si>
  <si>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</si>
  <si>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</si>
  <si>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</si>
  <si>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</si>
  <si>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</si>
  <si>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</si>
  <si>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</si>
  <si>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</si>
  <si>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</si>
  <si>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</si>
  <si>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</si>
  <si>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</si>
  <si>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</si>
  <si>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</si>
  <si>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</si>
  <si>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</si>
  <si>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</si>
  <si>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</si>
  <si>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</si>
  <si>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</si>
  <si>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</si>
  <si>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</si>
  <si>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</si>
  <si>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</si>
  <si>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</si>
  <si>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</si>
  <si>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</si>
  <si>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</si>
  <si>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</si>
  <si>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</si>
  <si>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</si>
  <si>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</si>
  <si>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</si>
  <si>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</si>
  <si>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</si>
  <si>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</si>
  <si>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</si>
  <si>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</si>
  <si>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</si>
  <si>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</si>
  <si>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</si>
  <si>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</si>
  <si>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</si>
  <si>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</si>
  <si>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</si>
  <si>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</si>
  <si>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</si>
  <si>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</si>
  <si>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</si>
  <si>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</si>
  <si>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</si>
  <si>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</si>
  <si>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</si>
  <si>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</si>
  <si>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</si>
  <si>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</si>
  <si>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</si>
  <si>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</si>
  <si>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</si>
  <si>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</si>
  <si>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</si>
  <si>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</si>
  <si>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</si>
  <si>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</si>
  <si>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</si>
  <si>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</si>
  <si>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</si>
  <si>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</si>
  <si>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</si>
  <si>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</si>
  <si>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</si>
  <si>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</si>
  <si>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</si>
  <si>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</si>
  <si>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</si>
  <si>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</si>
  <si>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</si>
  <si>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</si>
  <si>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</si>
  <si>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</si>
  <si>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</si>
  <si>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</si>
  <si>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</si>
  <si>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</si>
  <si>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</si>
  <si>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</si>
  <si>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</si>
  <si>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</si>
  <si>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</si>
  <si>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</si>
  <si>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</si>
  <si>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</si>
  <si>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</si>
  <si>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</si>
  <si>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</si>
  <si>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</si>
  <si>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</si>
  <si>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</si>
  <si>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</si>
  <si>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</si>
  <si>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</si>
  <si>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</si>
  <si>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</si>
  <si>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</si>
  <si>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</si>
  <si>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</si>
  <si>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</si>
  <si>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</si>
  <si>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</si>
  <si>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</si>
  <si>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</si>
  <si>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</si>
  <si>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</si>
  <si>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</si>
  <si>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</si>
  <si>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</si>
  <si>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</si>
  <si>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</si>
  <si>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</si>
  <si>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</si>
  <si>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</si>
  <si>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</si>
  <si>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</si>
  <si>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</si>
  <si>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</si>
  <si>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</si>
  <si>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</si>
  <si>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</si>
  <si>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</si>
  <si>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</si>
  <si>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</si>
  <si>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</si>
  <si>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</si>
  <si>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</si>
  <si>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</si>
  <si>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</si>
  <si>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</si>
  <si>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</si>
  <si>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</si>
  <si>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</si>
  <si>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</si>
  <si>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</si>
  <si>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</si>
  <si>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</si>
  <si>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</si>
  <si>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</si>
  <si>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</si>
  <si>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</si>
  <si>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</si>
  <si>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</si>
  <si>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</si>
  <si>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</si>
  <si>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</si>
  <si>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</si>
  <si>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</si>
  <si>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</si>
  <si>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</si>
  <si>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</si>
  <si>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</si>
  <si>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</si>
  <si>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</si>
  <si>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</si>
  <si>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</si>
  <si>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</si>
  <si>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</si>
  <si>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</si>
  <si>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</si>
  <si>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</si>
  <si>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</si>
  <si>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</si>
  <si>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</si>
  <si>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</si>
  <si>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</si>
  <si>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</si>
  <si>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</si>
  <si>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</si>
  <si>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</si>
  <si>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</si>
  <si>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</si>
  <si>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</si>
  <si>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</si>
  <si>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</si>
  <si>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</si>
  <si>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</si>
  <si>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</si>
  <si>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</si>
  <si>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</si>
  <si>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</si>
  <si>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</si>
  <si>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</si>
  <si>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</si>
  <si>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</si>
  <si>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</si>
  <si>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</si>
  <si>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</si>
  <si>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</si>
  <si>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</si>
  <si>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</si>
  <si>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</si>
  <si>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</si>
  <si>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</si>
  <si>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</si>
  <si>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</si>
  <si>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</si>
  <si>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</si>
  <si>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</si>
  <si>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</si>
  <si>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</si>
  <si>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</si>
  <si>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</si>
  <si>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</si>
  <si>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</si>
  <si>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</si>
  <si>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</si>
  <si>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</si>
  <si>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</si>
  <si>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</si>
  <si>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</si>
  <si>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</si>
  <si>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</si>
  <si>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</si>
  <si>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</si>
  <si>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</si>
  <si>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</si>
  <si>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</si>
  <si>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</si>
  <si>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</si>
  <si>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</si>
  <si>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</si>
  <si>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</si>
  <si>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</si>
  <si>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</si>
  <si>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</si>
  <si>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</si>
  <si>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</si>
  <si>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</si>
  <si>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</si>
  <si>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</si>
  <si>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</si>
  <si>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</si>
  <si>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</si>
  <si>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</si>
  <si>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</si>
  <si>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</si>
  <si>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</si>
  <si>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</si>
  <si>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</si>
  <si>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</si>
  <si>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</si>
  <si>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</si>
  <si>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</si>
  <si>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</si>
  <si>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</si>
  <si>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</si>
  <si>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</si>
  <si>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</si>
  <si>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</si>
  <si>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</si>
  <si>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</si>
  <si>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</si>
  <si>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</si>
  <si>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</si>
  <si>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</si>
  <si>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</si>
  <si>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</si>
  <si>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</si>
  <si>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</si>
  <si>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</si>
  <si>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</si>
  <si>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</si>
  <si>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</si>
  <si>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</si>
  <si>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</si>
  <si>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</si>
  <si>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</si>
  <si>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</si>
  <si>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</si>
  <si>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</si>
  <si>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</si>
  <si>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</si>
  <si>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</si>
  <si>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</si>
  <si>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</si>
  <si>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</si>
  <si>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</si>
  <si>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</si>
  <si>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</si>
  <si>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</si>
  <si>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</si>
  <si>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</si>
  <si>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</si>
  <si>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</si>
  <si>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</si>
  <si>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</si>
  <si>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</si>
  <si>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</si>
  <si>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</si>
  <si>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</si>
  <si>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</si>
  <si>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</si>
  <si>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</si>
  <si>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</si>
  <si>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</si>
  <si>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</si>
  <si>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</si>
  <si>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</si>
  <si>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</si>
  <si>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</si>
  <si>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</si>
  <si>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</si>
  <si>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</si>
  <si>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</si>
  <si>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</si>
  <si>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</si>
  <si>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</si>
  <si>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</si>
  <si>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</si>
  <si>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</si>
  <si>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</si>
  <si>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</si>
  <si>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</si>
  <si>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</si>
  <si>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</si>
  <si>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</si>
  <si>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</si>
  <si>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</si>
  <si>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</si>
  <si>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</si>
  <si>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</si>
  <si>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</si>
  <si>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</si>
  <si>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</si>
  <si>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</si>
  <si>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</si>
  <si>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</si>
  <si>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</si>
  <si>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</si>
  <si>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</si>
  <si>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</si>
  <si>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</si>
  <si>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</si>
  <si>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</si>
  <si>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</si>
  <si>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</si>
  <si>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</si>
  <si>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</si>
  <si>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</si>
  <si>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</si>
  <si>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</si>
  <si>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</si>
  <si>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</si>
  <si>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</si>
  <si>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</si>
  <si>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</si>
  <si>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</si>
  <si>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</si>
  <si>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</si>
  <si>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</si>
  <si>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</si>
  <si>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</si>
  <si>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</si>
  <si>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</si>
  <si>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</si>
  <si>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</si>
  <si>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</si>
  <si>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</si>
  <si>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</si>
  <si>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</si>
  <si>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</si>
  <si>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</si>
  <si>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</si>
  <si>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</si>
  <si>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</si>
  <si>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</si>
  <si>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</si>
  <si>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</si>
  <si>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</si>
  <si>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</si>
  <si>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</si>
  <si>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</si>
  <si>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</si>
  <si>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</si>
  <si>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</si>
  <si>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</si>
  <si>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</si>
  <si>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</si>
  <si>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</si>
  <si>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</si>
  <si>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</si>
  <si>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</si>
  <si>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</si>
  <si>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</si>
  <si>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</si>
  <si>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</si>
  <si>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</si>
  <si>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</si>
  <si>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</si>
  <si>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</si>
  <si>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</si>
  <si>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</si>
  <si>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</si>
  <si>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</si>
  <si>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</si>
  <si>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</si>
  <si>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</si>
  <si>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</si>
  <si>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</si>
  <si>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</si>
  <si>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</si>
  <si>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</si>
  <si>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</si>
  <si>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</si>
  <si>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</si>
  <si>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</si>
  <si>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</si>
  <si>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</si>
  <si>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</si>
  <si>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</si>
  <si>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</si>
  <si>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</si>
  <si>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</si>
  <si>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</si>
  <si>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</si>
  <si>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</si>
  <si>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</si>
  <si>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</si>
  <si>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</si>
  <si>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</si>
  <si>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</si>
  <si>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</si>
  <si>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</si>
  <si>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</si>
  <si>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</si>
  <si>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</si>
  <si>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</si>
  <si>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</si>
  <si>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</si>
  <si>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</si>
  <si>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</si>
  <si>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</si>
  <si>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</si>
  <si>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</si>
  <si>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</si>
  <si>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</si>
  <si>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</si>
  <si>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</si>
  <si>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</si>
  <si>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</si>
  <si>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</si>
  <si>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</si>
  <si>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</si>
  <si>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</si>
  <si>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</si>
  <si>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</si>
  <si>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</si>
  <si>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</si>
  <si>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</si>
  <si>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</si>
  <si>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</si>
  <si>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</si>
  <si>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</si>
  <si>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</si>
  <si>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</si>
  <si>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</si>
  <si>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</si>
  <si>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</si>
  <si>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</si>
  <si>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</si>
  <si>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</si>
  <si>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</si>
  <si>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</si>
  <si>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</si>
  <si>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</si>
  <si>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</si>
  <si>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</si>
  <si>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</si>
  <si>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</si>
  <si>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</si>
  <si>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</si>
  <si>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</si>
  <si>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</si>
  <si>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</si>
  <si>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</si>
  <si>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</si>
  <si>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</si>
  <si>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</si>
  <si>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</si>
  <si>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</si>
  <si>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</si>
  <si>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</si>
  <si>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</si>
  <si>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</si>
  <si>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</si>
  <si>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</si>
  <si>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</si>
  <si>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</si>
  <si>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</si>
  <si>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</si>
  <si>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</si>
  <si>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</si>
  <si>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</si>
  <si>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</si>
  <si>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</si>
  <si>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</si>
  <si>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</si>
  <si>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</si>
  <si>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</si>
  <si>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</si>
  <si>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</si>
  <si>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</si>
  <si>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</si>
  <si>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</si>
  <si>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</si>
  <si>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</si>
  <si>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</si>
  <si>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</si>
  <si>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</si>
  <si>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</si>
  <si>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</si>
  <si>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</si>
  <si>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</si>
  <si>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</si>
  <si>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</si>
  <si>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</si>
  <si>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</si>
  <si>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</si>
  <si>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</si>
  <si>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</si>
  <si>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</si>
  <si>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</si>
  <si>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</si>
  <si>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</si>
  <si>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</si>
  <si>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</si>
  <si>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</si>
  <si>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</si>
  <si>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</si>
  <si>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</si>
  <si>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</si>
  <si>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</si>
  <si>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</si>
  <si>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</si>
  <si>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</si>
  <si>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</si>
  <si>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</si>
  <si>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</si>
  <si>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</si>
  <si>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</si>
  <si>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</si>
  <si>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</si>
  <si>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</si>
  <si>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</si>
  <si>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</si>
  <si>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</si>
  <si>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</si>
  <si>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</si>
  <si>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</si>
  <si>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</si>
  <si>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</si>
  <si>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</si>
  <si>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</si>
  <si>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</si>
  <si>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</si>
  <si>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</si>
  <si>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</si>
  <si>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</si>
  <si>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</si>
  <si>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</si>
  <si>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</si>
  <si>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</si>
  <si>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</si>
  <si>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</si>
  <si>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</si>
  <si>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</si>
  <si>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</si>
  <si>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</si>
  <si>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</si>
  <si>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</si>
  <si>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</si>
  <si>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</si>
  <si>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</si>
  <si>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</si>
  <si>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</si>
  <si>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</si>
  <si>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</si>
  <si>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</si>
  <si>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</si>
  <si>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</si>
  <si>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</si>
  <si>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</si>
  <si>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</si>
  <si>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</si>
  <si>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</si>
  <si>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</si>
  <si>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</si>
  <si>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</si>
  <si>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</si>
  <si>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</si>
  <si>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</si>
  <si>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</si>
  <si>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</si>
  <si>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</si>
  <si>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</si>
  <si>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</si>
  <si>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</si>
  <si>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</si>
  <si>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</si>
  <si>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</si>
  <si>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</si>
  <si>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</si>
  <si>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</si>
  <si>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</si>
  <si>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</si>
  <si>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</si>
  <si>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</si>
  <si>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</si>
  <si>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</si>
  <si>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</si>
  <si>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</si>
  <si>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</si>
  <si>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</si>
  <si>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</si>
  <si>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</si>
  <si>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</si>
  <si>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</si>
  <si>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</si>
  <si>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</si>
  <si>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</si>
  <si>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</si>
  <si>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</si>
  <si>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</si>
  <si>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</si>
  <si>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</si>
  <si>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</si>
  <si>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</si>
  <si>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</si>
  <si>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</si>
  <si>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</si>
  <si>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</si>
  <si>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</si>
  <si>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</si>
  <si>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</si>
  <si>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</si>
  <si>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</si>
  <si>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</si>
  <si>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</si>
  <si>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</si>
  <si>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</si>
  <si>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</si>
  <si>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</si>
  <si>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</si>
  <si>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</si>
  <si>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</si>
  <si>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</si>
  <si>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</si>
  <si>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</si>
  <si>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</si>
  <si>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</si>
  <si>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</si>
  <si>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</si>
  <si>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</si>
  <si>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</si>
  <si>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</si>
  <si>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</si>
  <si>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</si>
  <si>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</si>
  <si>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</si>
  <si>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</si>
  <si>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</si>
  <si>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</si>
  <si>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</si>
  <si>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</si>
  <si>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</si>
  <si>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</si>
  <si>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</si>
  <si>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</si>
  <si>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</si>
  <si>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</si>
  <si>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</si>
  <si>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</si>
  <si>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</si>
  <si>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</si>
  <si>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</si>
  <si>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</si>
  <si>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</si>
  <si>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</si>
  <si>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</si>
  <si>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</si>
  <si>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</si>
  <si>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</si>
  <si>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</si>
  <si>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</si>
  <si>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</si>
  <si>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</si>
  <si>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</si>
  <si>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</si>
  <si>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</si>
  <si>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</si>
  <si>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</si>
  <si>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</si>
  <si>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</si>
  <si>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</si>
  <si>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</si>
  <si>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</si>
  <si>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</si>
  <si>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</si>
  <si>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</si>
  <si>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</si>
  <si>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</si>
  <si>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</si>
  <si>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</si>
  <si>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</si>
  <si>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</si>
  <si>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</si>
  <si>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</si>
  <si>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</si>
  <si>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</si>
  <si>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</si>
  <si>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</si>
  <si>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</si>
  <si>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</si>
  <si>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</si>
  <si>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</si>
  <si>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</si>
  <si>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</si>
  <si>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</si>
  <si>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</si>
  <si>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</si>
  <si>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</si>
  <si>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</si>
  <si>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</si>
  <si>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</si>
  <si>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</si>
  <si>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</si>
  <si>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</si>
  <si>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</si>
  <si>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</si>
  <si>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</si>
  <si>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</si>
  <si>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</si>
  <si>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</si>
  <si>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</si>
  <si>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</si>
  <si>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</si>
  <si>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</si>
  <si>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</si>
  <si>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</si>
  <si>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</si>
  <si>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</si>
  <si>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</si>
  <si>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</si>
  <si>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</si>
  <si>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</si>
  <si>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</si>
  <si>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</si>
  <si>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</si>
  <si>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</si>
  <si>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</si>
  <si>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</si>
  <si>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</si>
  <si>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</si>
  <si>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</si>
  <si>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</si>
  <si>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</si>
  <si>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</si>
  <si>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</si>
  <si>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</si>
  <si>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</si>
  <si>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</si>
  <si>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</si>
  <si>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</si>
  <si>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</si>
  <si>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</si>
  <si>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</si>
  <si>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</si>
  <si>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</si>
  <si>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</si>
  <si>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</si>
  <si>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</si>
  <si>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</si>
  <si>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</si>
  <si>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</si>
  <si>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</si>
  <si>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</si>
  <si>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</si>
  <si>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</si>
  <si>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</si>
  <si>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</si>
  <si>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</si>
  <si>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</si>
  <si>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</si>
  <si>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</si>
  <si>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</si>
  <si>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</si>
  <si>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</si>
  <si>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</si>
  <si>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</si>
  <si>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</si>
  <si>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</si>
  <si>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</si>
  <si>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</si>
  <si>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</si>
  <si>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</si>
  <si>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</si>
  <si>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</si>
  <si>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</si>
  <si>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</si>
  <si>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</si>
  <si>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</si>
  <si>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</si>
  <si>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</si>
  <si>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</si>
  <si>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</si>
  <si>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</si>
  <si>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</si>
  <si>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</si>
  <si>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</si>
  <si>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</si>
  <si>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</si>
  <si>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</si>
  <si>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</si>
  <si>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</si>
  <si>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</si>
  <si>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</si>
  <si>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</si>
  <si>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</si>
  <si>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</si>
  <si>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</si>
  <si>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</si>
  <si>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</si>
  <si>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</si>
  <si>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</si>
  <si>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</si>
  <si>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</si>
  <si>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</si>
  <si>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</si>
  <si>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</si>
  <si>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</si>
  <si>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</si>
  <si>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</si>
  <si>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</si>
  <si>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</si>
  <si>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</si>
  <si>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</si>
  <si>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</si>
  <si>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</si>
  <si>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</si>
  <si>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</si>
  <si>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</si>
  <si>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</si>
  <si>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</si>
  <si>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</si>
  <si>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</si>
  <si>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</si>
  <si>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</si>
  <si>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</si>
  <si>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</si>
  <si>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</si>
  <si>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</si>
  <si>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</si>
  <si>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</si>
  <si>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</si>
  <si>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</si>
  <si>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</si>
  <si>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</si>
  <si>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</si>
  <si>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</si>
  <si>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</si>
  <si>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</si>
  <si>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</si>
  <si>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</si>
  <si>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</si>
  <si>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</si>
  <si>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</si>
  <si>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</si>
  <si>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</si>
  <si>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</si>
  <si>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</si>
  <si>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</si>
  <si>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</si>
  <si>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</si>
  <si>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</si>
  <si>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</si>
  <si>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</si>
  <si>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</si>
  <si>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</si>
  <si>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</si>
  <si>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</si>
  <si>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</si>
  <si>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</si>
  <si>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</si>
  <si>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</si>
  <si>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</si>
  <si>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</si>
  <si>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</si>
  <si>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</si>
  <si>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</si>
  <si>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</si>
  <si>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</si>
  <si>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</si>
  <si>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</si>
  <si>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</si>
  <si>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</si>
  <si>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</si>
  <si>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</si>
  <si>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</si>
  <si>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</si>
  <si>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</si>
  <si>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</si>
  <si>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</si>
  <si>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</si>
  <si>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</si>
  <si>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</si>
  <si>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</si>
  <si>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</si>
  <si>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</si>
  <si>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</si>
  <si>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</si>
  <si>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</si>
  <si>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</si>
  <si>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</si>
  <si>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</si>
  <si>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</si>
  <si>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</si>
  <si>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</si>
  <si>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</si>
  <si>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</si>
  <si>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</si>
  <si>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</si>
  <si>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</si>
  <si>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</si>
  <si>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</si>
  <si>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</si>
  <si>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</si>
  <si>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</si>
  <si>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</si>
  <si>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</si>
  <si>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</si>
  <si>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</si>
  <si>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</si>
  <si>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</si>
  <si>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</si>
  <si>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</si>
  <si>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</si>
  <si>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</si>
  <si>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</si>
  <si>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</si>
  <si>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</si>
  <si>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</si>
  <si>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</si>
  <si>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</si>
  <si>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</si>
  <si>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</si>
  <si>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</si>
  <si>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</si>
  <si>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</si>
  <si>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</si>
  <si>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</si>
  <si>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</si>
  <si>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</si>
  <si>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</si>
  <si>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</si>
  <si>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</si>
  <si>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</si>
  <si>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</si>
  <si>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</si>
  <si>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</si>
  <si>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</si>
  <si>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</si>
  <si>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</si>
  <si>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</si>
  <si>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</si>
  <si>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</si>
  <si>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</si>
  <si>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</si>
  <si>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</si>
  <si>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</si>
  <si>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</si>
  <si>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</si>
  <si>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</si>
  <si>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</si>
  <si>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</si>
  <si>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</si>
  <si>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</si>
  <si>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</si>
  <si>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</si>
  <si>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</si>
  <si>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</si>
  <si>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</si>
  <si>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</si>
  <si>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</si>
  <si>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</si>
  <si>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</si>
  <si>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</si>
  <si>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</si>
  <si>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</si>
  <si>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</si>
  <si>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</si>
  <si>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</si>
  <si>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</si>
  <si>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</si>
  <si>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</si>
  <si>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</si>
  <si>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</si>
  <si>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</si>
  <si>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</si>
  <si>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</si>
  <si>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</si>
  <si>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</si>
  <si>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</si>
  <si>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</si>
  <si>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</si>
  <si>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</si>
  <si>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</si>
  <si>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</si>
  <si>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</si>
  <si>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</si>
  <si>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</si>
  <si>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</si>
  <si>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</si>
  <si>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</si>
  <si>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</si>
  <si>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</si>
  <si>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</si>
  <si>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</si>
  <si>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</si>
  <si>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</si>
  <si>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</si>
  <si>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</si>
  <si>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</si>
  <si>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</si>
  <si>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</si>
  <si>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</si>
  <si>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</si>
  <si>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</si>
  <si>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</si>
  <si>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</si>
  <si>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</si>
  <si>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</si>
  <si>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</si>
  <si>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</si>
  <si>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</si>
  <si>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</si>
  <si>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</si>
  <si>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</si>
  <si>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</si>
  <si>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</si>
  <si>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</si>
  <si>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</si>
  <si>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</si>
  <si>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</si>
  <si>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</si>
  <si>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</si>
  <si>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</si>
  <si>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</si>
  <si>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</si>
  <si>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</si>
  <si>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</si>
  <si>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</si>
  <si>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</si>
  <si>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</si>
  <si>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</si>
  <si>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</si>
  <si>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</si>
  <si>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</si>
  <si>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</si>
  <si>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</si>
  <si>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</si>
  <si>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</si>
  <si>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</si>
  <si>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</si>
  <si>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</si>
  <si>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</si>
  <si>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</si>
  <si>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</si>
  <si>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</si>
  <si>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</si>
  <si>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</si>
  <si>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</si>
  <si>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</si>
  <si>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</si>
  <si>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</si>
  <si>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</si>
  <si>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</si>
  <si>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</si>
  <si>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</si>
  <si>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</si>
  <si>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</si>
  <si>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</si>
  <si>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</si>
  <si>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</si>
  <si>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</si>
  <si>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</si>
  <si>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</si>
  <si>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</si>
  <si>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</si>
  <si>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</si>
  <si>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</si>
  <si>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</si>
  <si>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</si>
  <si>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</si>
  <si>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</si>
  <si>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</si>
  <si>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</si>
  <si>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</si>
  <si>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</si>
  <si>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</si>
  <si>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</si>
  <si>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</si>
  <si>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</si>
  <si>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</si>
  <si>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</si>
  <si>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</si>
  <si>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</si>
  <si>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</si>
  <si>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</si>
  <si>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</si>
  <si>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</si>
  <si>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</si>
  <si>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</si>
  <si>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</si>
  <si>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</si>
  <si>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</si>
  <si>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</si>
  <si>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</si>
  <si>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</si>
  <si>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</si>
  <si>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</si>
  <si>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</si>
  <si>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</si>
  <si>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</si>
  <si>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</si>
  <si>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</si>
  <si>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</si>
  <si>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</si>
  <si>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</si>
  <si>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</si>
  <si>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</si>
  <si>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</si>
  <si>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</si>
  <si>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</si>
  <si>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</si>
  <si>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</si>
  <si>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</si>
  <si>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</si>
  <si>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</si>
  <si>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</si>
  <si>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</si>
  <si>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</si>
  <si>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</si>
  <si>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</si>
  <si>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</si>
  <si>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</si>
  <si>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</si>
  <si>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</si>
  <si>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</si>
  <si>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</si>
  <si>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</si>
  <si>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</si>
  <si>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</si>
  <si>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</si>
  <si>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</si>
  <si>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</si>
  <si>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</si>
  <si>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</si>
  <si>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</si>
  <si>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</si>
  <si>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</si>
  <si>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</si>
  <si>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</si>
  <si>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</si>
  <si>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</si>
  <si>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</si>
  <si>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</si>
  <si>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</si>
  <si>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</si>
  <si>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</si>
  <si>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</si>
  <si>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</si>
  <si>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</si>
  <si>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</si>
  <si>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</si>
  <si>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</si>
  <si>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</si>
  <si>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</si>
  <si>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</si>
  <si>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</si>
  <si>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</si>
  <si>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</si>
  <si>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</si>
  <si>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</si>
  <si>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</si>
  <si>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</si>
  <si>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</si>
  <si>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</si>
  <si>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</si>
  <si>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</si>
  <si>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</si>
  <si>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</si>
  <si>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</si>
  <si>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</si>
  <si>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</si>
  <si>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</si>
  <si>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</si>
  <si>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</si>
  <si>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</si>
  <si>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</si>
  <si>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</si>
  <si>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</si>
  <si>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</si>
  <si>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</si>
  <si>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</si>
  <si>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</si>
  <si>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</si>
  <si>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</si>
  <si>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</si>
  <si>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</si>
  <si>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</si>
  <si>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</si>
  <si>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</si>
  <si>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</si>
  <si>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</si>
  <si>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</si>
  <si>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</si>
  <si>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</si>
  <si>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</si>
  <si>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</si>
  <si>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</si>
  <si>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</si>
  <si>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</si>
  <si>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</si>
  <si>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</si>
  <si>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</si>
  <si>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</si>
  <si>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</si>
  <si>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</si>
  <si>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</si>
  <si>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</si>
  <si>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</si>
  <si>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</si>
  <si>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</si>
  <si>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</si>
  <si>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</si>
  <si>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</si>
  <si>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</si>
  <si>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</si>
  <si>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</si>
  <si>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</si>
  <si>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</si>
  <si>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</si>
  <si>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</si>
  <si>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</si>
  <si>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</si>
  <si>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</si>
  <si>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</si>
  <si>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</si>
  <si>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</si>
  <si>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</si>
  <si>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</si>
  <si>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</si>
  <si>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</si>
  <si>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</si>
  <si>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</si>
  <si>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</si>
  <si>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</si>
  <si>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</si>
  <si>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</si>
  <si>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</si>
  <si>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</si>
  <si>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</si>
  <si>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</si>
  <si>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</si>
  <si>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</si>
  <si>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</si>
  <si>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</si>
  <si>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</si>
  <si>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</si>
  <si>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</si>
  <si>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</si>
  <si>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</si>
  <si>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</si>
  <si>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</si>
  <si>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</si>
  <si>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</si>
  <si>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</si>
  <si>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</si>
  <si>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</si>
  <si>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</si>
  <si>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</si>
  <si>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</si>
  <si>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</si>
  <si>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</si>
  <si>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</si>
  <si>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</si>
  <si>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</si>
  <si>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</si>
  <si>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</si>
  <si>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</si>
  <si>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</si>
  <si>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</si>
  <si>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</si>
  <si>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</si>
  <si>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</si>
  <si>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</si>
  <si>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</si>
  <si>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</si>
  <si>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</si>
  <si>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</si>
  <si>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</si>
  <si>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</si>
  <si>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</si>
  <si>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</si>
  <si>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</si>
  <si>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</si>
  <si>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</si>
  <si>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</si>
  <si>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</si>
  <si>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</si>
  <si>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</si>
  <si>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</si>
  <si>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</si>
  <si>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</si>
  <si>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</si>
  <si>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</si>
  <si>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</si>
  <si>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</si>
  <si>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</si>
  <si>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</si>
  <si>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</si>
  <si>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</si>
  <si>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</si>
  <si>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</si>
  <si>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</si>
  <si>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</si>
  <si>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</si>
  <si>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</si>
  <si>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</si>
  <si>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</si>
  <si>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</si>
  <si>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</si>
  <si>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</si>
  <si>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</si>
  <si>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</si>
  <si>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</si>
  <si>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</si>
  <si>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</si>
  <si>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</si>
  <si>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</si>
  <si>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</si>
  <si>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</si>
  <si>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</si>
  <si>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</si>
  <si>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</si>
  <si>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</si>
  <si>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</si>
  <si>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</si>
  <si>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</si>
  <si>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</si>
  <si>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</si>
  <si>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</si>
  <si>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</si>
  <si>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</si>
  <si>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</si>
  <si>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</si>
  <si>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</si>
  <si>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</si>
  <si>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</si>
  <si>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</si>
  <si>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</si>
  <si>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</si>
  <si>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</si>
  <si>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</si>
  <si>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</si>
  <si>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</si>
  <si>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</si>
  <si>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</si>
  <si>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</si>
  <si>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</si>
  <si>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</si>
  <si>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</si>
  <si>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</si>
  <si>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</si>
  <si>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</si>
  <si>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</si>
  <si>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</si>
  <si>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</si>
  <si>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</si>
  <si>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</si>
  <si>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</si>
  <si>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</si>
  <si>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</si>
  <si>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</si>
  <si>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</si>
  <si>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</si>
  <si>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</si>
  <si>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</si>
  <si>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</si>
  <si>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</si>
  <si>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</si>
  <si>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</si>
  <si>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</si>
  <si>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</si>
  <si>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</si>
  <si>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</si>
  <si>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</si>
  <si>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</si>
  <si>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</si>
  <si>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</si>
  <si>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</si>
  <si>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</si>
  <si>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</si>
  <si>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</si>
  <si>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</si>
  <si>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</si>
  <si>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</si>
  <si>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</si>
  <si>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</si>
  <si>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</si>
  <si>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</si>
  <si>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</si>
  <si>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</si>
  <si>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</si>
  <si>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</si>
  <si>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</si>
  <si>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</si>
  <si>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</si>
  <si>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</si>
  <si>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</si>
  <si>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</si>
  <si>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</si>
  <si>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</si>
  <si>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</si>
  <si>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</si>
  <si>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</si>
  <si>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</si>
  <si>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</si>
  <si>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</si>
  <si>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</si>
  <si>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</si>
  <si>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</si>
  <si>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</si>
  <si>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</si>
  <si>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</si>
  <si>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</si>
  <si>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</si>
  <si>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</si>
  <si>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</si>
  <si>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</si>
  <si>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</si>
  <si>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</si>
  <si>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</si>
  <si>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</si>
  <si>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</si>
  <si>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</si>
  <si>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</si>
  <si>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</si>
  <si>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</si>
  <si>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</si>
  <si>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</si>
  <si>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</si>
  <si>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</si>
  <si>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</si>
  <si>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</si>
  <si>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</si>
  <si>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</si>
  <si>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</si>
  <si>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</si>
  <si>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</si>
  <si>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</si>
  <si>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</si>
  <si>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</si>
  <si>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</si>
  <si>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</si>
  <si>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</si>
  <si>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</si>
  <si>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</si>
  <si>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</si>
  <si>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</si>
  <si>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</si>
  <si>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</si>
  <si>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</si>
  <si>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</si>
  <si>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</si>
  <si>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</si>
  <si>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</si>
  <si>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</si>
  <si>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</si>
  <si>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</si>
  <si>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</si>
  <si>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</si>
  <si>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</si>
  <si>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</si>
  <si>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</si>
  <si>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</si>
  <si>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</si>
  <si>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</si>
  <si>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</si>
  <si>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</si>
  <si>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</si>
  <si>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</si>
  <si>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</si>
  <si>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</si>
  <si>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</si>
  <si>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</si>
  <si>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</si>
  <si>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</si>
  <si>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</si>
  <si>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</si>
  <si>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</si>
  <si>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</si>
  <si>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</si>
  <si>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</si>
  <si>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</si>
  <si>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</si>
  <si>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</si>
  <si>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</si>
  <si>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</si>
  <si>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</si>
  <si>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</si>
  <si>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</si>
  <si>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</si>
  <si>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</si>
  <si>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</si>
  <si>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</si>
  <si>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</si>
  <si>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</si>
  <si>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</si>
  <si>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</si>
  <si>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</si>
  <si>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</si>
  <si>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</si>
  <si>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</si>
  <si>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</si>
  <si>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</si>
  <si>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</si>
  <si>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</si>
  <si>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</si>
  <si>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</si>
  <si>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</si>
  <si>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</si>
  <si>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</si>
  <si>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</si>
  <si>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</si>
  <si>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</si>
  <si>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</si>
  <si>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</si>
  <si>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</si>
  <si>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</si>
  <si>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</si>
  <si>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</si>
  <si>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</si>
  <si>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</si>
  <si>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</si>
  <si>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</si>
  <si>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</si>
  <si>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</si>
  <si>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</si>
  <si>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</si>
  <si>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</si>
  <si>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</si>
  <si>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</si>
  <si>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</si>
  <si>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</si>
  <si>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</si>
  <si>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</si>
  <si>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</si>
  <si>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</si>
  <si>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</si>
  <si>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</si>
  <si>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</si>
  <si>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</si>
  <si>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</si>
  <si>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</si>
  <si>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</si>
  <si>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</si>
  <si>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</si>
  <si>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</si>
  <si>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</si>
  <si>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</si>
  <si>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</si>
  <si>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</si>
  <si>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</si>
  <si>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</si>
  <si>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</si>
  <si>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</si>
  <si>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</si>
  <si>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</si>
  <si>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</si>
  <si>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</si>
  <si>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</si>
  <si>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</si>
  <si>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</si>
  <si>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</si>
  <si>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</si>
  <si>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</si>
  <si>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</si>
  <si>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</si>
  <si>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</si>
  <si>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</si>
  <si>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</si>
  <si>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</si>
  <si>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</si>
  <si>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</si>
  <si>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</si>
  <si>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</si>
  <si>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</si>
  <si>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</si>
  <si>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</si>
  <si>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</si>
  <si>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</si>
  <si>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</si>
  <si>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</si>
  <si>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</si>
  <si>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</si>
  <si>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</si>
  <si>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</si>
  <si>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</si>
  <si>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</si>
  <si>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</si>
  <si>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</si>
  <si>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</si>
  <si>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</si>
  <si>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</si>
  <si>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</si>
  <si>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</si>
  <si>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</si>
  <si>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</si>
  <si>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</si>
  <si>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</si>
  <si>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</si>
  <si>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</si>
  <si>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</si>
  <si>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</si>
  <si>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</si>
  <si>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</si>
  <si>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</si>
  <si>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</si>
  <si>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</si>
  <si>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</si>
  <si>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</si>
  <si>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</si>
  <si>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</si>
  <si>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</si>
  <si>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</si>
  <si>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</si>
  <si>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</si>
  <si>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</si>
  <si>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</si>
  <si>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</si>
  <si>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</si>
  <si>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</si>
  <si>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</si>
  <si>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</si>
  <si>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</si>
  <si>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</si>
  <si>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</si>
  <si>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</si>
  <si>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</si>
  <si>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</si>
  <si>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</si>
  <si>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</si>
  <si>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</si>
  <si>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</si>
  <si>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</si>
  <si>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</si>
  <si>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</si>
  <si>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</si>
  <si>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</si>
  <si>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</si>
  <si>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</si>
  <si>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</si>
  <si>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</si>
  <si>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</si>
  <si>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</si>
  <si>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</si>
  <si>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</si>
  <si>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</si>
  <si>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</si>
  <si>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</si>
  <si>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</si>
  <si>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</si>
  <si>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</si>
  <si>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</si>
  <si>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</si>
  <si>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</si>
  <si>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</si>
  <si>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</si>
  <si>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</si>
  <si>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</si>
  <si>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</si>
  <si>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</si>
  <si>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</si>
  <si>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</si>
  <si>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</si>
  <si>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</si>
  <si>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</si>
  <si>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</si>
  <si>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</si>
  <si>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</si>
  <si>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</si>
  <si>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</si>
  <si>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</si>
  <si>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</si>
  <si>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</si>
  <si>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</si>
  <si>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</si>
  <si>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</si>
  <si>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</si>
  <si>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</si>
  <si>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</si>
  <si>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</si>
  <si>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</si>
  <si>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</si>
  <si>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</si>
  <si>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</si>
  <si>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</si>
  <si>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</si>
  <si>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</si>
  <si>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</si>
  <si>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</si>
  <si>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</si>
  <si>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</si>
  <si>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</si>
  <si>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</si>
  <si>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</si>
  <si>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</si>
  <si>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</si>
  <si>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</si>
  <si>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</si>
  <si>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</si>
  <si>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</si>
  <si>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</si>
  <si>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</si>
  <si>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</si>
  <si>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</si>
  <si>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</si>
  <si>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</si>
  <si>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</si>
  <si>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</si>
  <si>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</si>
  <si>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</si>
  <si>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</si>
  <si>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</si>
  <si>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</si>
  <si>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</si>
  <si>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</si>
  <si>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</si>
  <si>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</si>
  <si>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</si>
  <si>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</si>
  <si>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</si>
  <si>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</si>
  <si>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</si>
  <si>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</si>
  <si>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</si>
  <si>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</si>
  <si>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</si>
  <si>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</si>
  <si>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</si>
  <si>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</si>
  <si>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</si>
  <si>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</si>
  <si>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</si>
  <si>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</si>
  <si>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</si>
  <si>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</si>
  <si>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</si>
  <si>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</si>
  <si>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</si>
  <si>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</si>
  <si>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</si>
  <si>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</si>
  <si>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</si>
  <si>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</si>
  <si>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</si>
  <si>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</si>
  <si>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</si>
  <si>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</si>
  <si>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</si>
  <si>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</si>
  <si>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</si>
  <si>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</si>
  <si>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</si>
  <si>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</si>
  <si>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</si>
  <si>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</si>
  <si>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</si>
  <si>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</si>
  <si>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</si>
  <si>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</si>
  <si>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</si>
  <si>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</si>
  <si>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</si>
  <si>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</si>
  <si>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</si>
  <si>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</si>
  <si>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</si>
  <si>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</si>
  <si>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</si>
  <si>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</si>
  <si>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</si>
  <si>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</si>
  <si>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</si>
  <si>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</si>
  <si>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</si>
  <si>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</si>
  <si>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</si>
  <si>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</si>
  <si>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</si>
  <si>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</si>
  <si>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</si>
  <si>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</si>
  <si>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</si>
  <si>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</si>
  <si>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</si>
  <si>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</si>
  <si>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</si>
  <si>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</si>
  <si>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</si>
  <si>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</si>
  <si>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</si>
  <si>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</si>
  <si>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</si>
  <si>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</si>
  <si>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</si>
  <si>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</si>
  <si>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</si>
  <si>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</si>
  <si>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</si>
  <si>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</si>
  <si>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</si>
  <si>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</si>
  <si>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</si>
  <si>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</si>
  <si>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</si>
  <si>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</si>
  <si>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</si>
  <si>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</si>
  <si>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</si>
  <si>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</si>
  <si>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</si>
  <si>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</si>
  <si>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</si>
  <si>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</si>
  <si>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</si>
  <si>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</si>
  <si>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</si>
  <si>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</si>
  <si>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</si>
  <si>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</si>
  <si>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</si>
  <si>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</si>
  <si>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</si>
  <si>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</si>
  <si>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</si>
  <si>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</si>
  <si>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</si>
  <si>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</si>
  <si>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</si>
  <si>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</si>
  <si>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</si>
  <si>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</si>
  <si>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</si>
  <si>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</si>
  <si>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</si>
  <si>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</si>
  <si>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</si>
  <si>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</si>
  <si>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</si>
  <si>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</si>
  <si>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</si>
  <si>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</si>
  <si>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</si>
  <si>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</si>
  <si>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</si>
  <si>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</si>
  <si>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</si>
  <si>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</si>
  <si>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</si>
  <si>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</si>
  <si>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</si>
  <si>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</si>
  <si>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</si>
  <si>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</si>
  <si>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</si>
  <si>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</si>
  <si>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</si>
  <si>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</si>
  <si>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</si>
  <si>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</si>
  <si>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</si>
  <si>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</si>
  <si>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</si>
  <si>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</si>
  <si>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</si>
  <si>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</si>
  <si>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</si>
  <si>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</si>
  <si>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</si>
  <si>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</si>
  <si>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</si>
  <si>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</si>
  <si>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</si>
  <si>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</si>
  <si>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</si>
  <si>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</si>
  <si>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</si>
  <si>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</si>
  <si>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</si>
  <si>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</si>
  <si>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</si>
  <si>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</si>
  <si>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</si>
  <si>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</si>
  <si>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</si>
  <si>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</si>
  <si>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</si>
  <si>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</si>
  <si>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</si>
  <si>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</si>
  <si>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</si>
  <si>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</si>
  <si>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</si>
  <si>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</si>
  <si>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</si>
  <si>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</si>
  <si>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</si>
  <si>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</si>
  <si>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</si>
  <si>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</si>
  <si>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</si>
  <si>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</si>
  <si>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</si>
  <si>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</si>
  <si>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</si>
  <si>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</si>
  <si>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</si>
  <si>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</si>
  <si>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</si>
  <si>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</si>
  <si>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</si>
  <si>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</si>
  <si>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</si>
  <si>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</si>
  <si>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</si>
  <si>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</si>
  <si>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</si>
  <si>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</si>
  <si>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</si>
  <si>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</si>
  <si>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</si>
  <si>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</si>
  <si>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</si>
  <si>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</si>
  <si>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</si>
  <si>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</si>
  <si>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</si>
  <si>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</si>
  <si>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</si>
  <si>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</si>
  <si>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</si>
  <si>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</si>
  <si>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</si>
  <si>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</si>
  <si>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</si>
  <si>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</si>
  <si>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</si>
  <si>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</si>
  <si>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</si>
  <si>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</si>
  <si>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</si>
  <si>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</si>
  <si>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</si>
  <si>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</si>
  <si>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</si>
  <si>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</si>
  <si>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</si>
  <si>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</si>
  <si>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</si>
  <si>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</si>
  <si>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</si>
  <si>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</si>
  <si>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</si>
  <si>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</si>
  <si>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</si>
  <si>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</si>
  <si>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</si>
  <si>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</si>
  <si>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</si>
  <si>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</si>
  <si>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</si>
  <si>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</si>
  <si>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</si>
  <si>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</si>
  <si>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</si>
  <si>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</si>
  <si>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</si>
  <si>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</si>
  <si>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</si>
  <si>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</si>
  <si>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</si>
  <si>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</si>
  <si>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</si>
  <si>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</si>
  <si>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</si>
  <si>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</si>
  <si>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</si>
  <si>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</si>
  <si>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</si>
  <si>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</si>
  <si>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</si>
  <si>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</si>
  <si>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</si>
  <si>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</si>
  <si>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</si>
  <si>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</si>
  <si>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</si>
  <si>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</si>
  <si>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</si>
  <si>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</si>
  <si>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</si>
  <si>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</si>
  <si>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</si>
  <si>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</si>
  <si>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</si>
  <si>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</si>
  <si>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</si>
  <si>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</si>
  <si>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</si>
  <si>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</si>
  <si>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</si>
  <si>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</si>
  <si>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</si>
  <si>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</si>
  <si>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</si>
  <si>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</si>
  <si>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</si>
  <si>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</si>
  <si>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</si>
  <si>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</si>
  <si>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</si>
  <si>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</si>
  <si>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</si>
  <si>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</si>
  <si>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</si>
  <si>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</si>
  <si>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</si>
  <si>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</si>
  <si>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</si>
  <si>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</si>
  <si>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</si>
  <si>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</si>
  <si>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</si>
  <si>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</si>
  <si>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</si>
  <si>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</si>
  <si>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</si>
  <si>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</si>
  <si>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</si>
  <si>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</si>
  <si>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</si>
  <si>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</si>
  <si>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</si>
  <si>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</si>
  <si>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</si>
  <si>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</si>
  <si>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</si>
  <si>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</si>
  <si>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</si>
  <si>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</si>
  <si>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</si>
  <si>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</si>
  <si>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</si>
  <si>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</si>
  <si>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</si>
  <si>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</si>
  <si>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</si>
  <si>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</si>
  <si>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</si>
  <si>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</si>
  <si>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</si>
  <si>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</si>
  <si>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</si>
  <si>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</si>
  <si>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</si>
  <si>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</si>
  <si>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</si>
  <si>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</si>
  <si>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</si>
  <si>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</si>
  <si>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</si>
  <si>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</si>
  <si>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</si>
  <si>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</si>
  <si>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</si>
  <si>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</si>
  <si>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</si>
  <si>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</si>
  <si>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</si>
  <si>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</si>
  <si>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</si>
  <si>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</si>
  <si>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</si>
  <si>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</si>
  <si>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</si>
  <si>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</si>
  <si>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</si>
  <si>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</si>
  <si>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</si>
  <si>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</si>
  <si>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</si>
  <si>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</si>
  <si>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</si>
  <si>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</si>
  <si>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</si>
  <si>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</si>
  <si>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</si>
  <si>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</si>
  <si>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</si>
  <si>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</si>
  <si>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</si>
  <si>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</si>
  <si>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</si>
  <si>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</si>
  <si>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</si>
  <si>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</si>
  <si>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</si>
  <si>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</si>
  <si>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</si>
  <si>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</si>
  <si>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</si>
  <si>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</si>
  <si>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</si>
  <si>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</si>
  <si>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</si>
  <si>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</si>
  <si>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</si>
  <si>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</si>
  <si>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</si>
  <si>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</si>
  <si>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</si>
  <si>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</si>
  <si>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</si>
  <si>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</si>
  <si>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</si>
  <si>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</si>
  <si>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</si>
  <si>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</si>
  <si>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</si>
  <si>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</si>
  <si>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</si>
  <si>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</si>
  <si>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</si>
  <si>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</si>
  <si>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</si>
  <si>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</si>
  <si>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</si>
  <si>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</si>
  <si>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</si>
  <si>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</si>
  <si>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</si>
  <si>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</si>
  <si>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</si>
  <si>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</si>
  <si>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</si>
  <si>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</si>
  <si>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</si>
  <si>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</si>
  <si>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</si>
  <si>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</si>
  <si>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</si>
  <si>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</si>
  <si>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</si>
  <si>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</si>
  <si>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</si>
  <si>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</si>
  <si>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</si>
  <si>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</si>
  <si>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</si>
  <si>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</si>
  <si>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</si>
  <si>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</si>
  <si>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</si>
  <si>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</si>
  <si>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</si>
  <si>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</si>
  <si>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</si>
  <si>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</si>
  <si>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</si>
  <si>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</si>
  <si>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</si>
  <si>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</si>
  <si>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</si>
  <si>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</si>
  <si>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</si>
  <si>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</si>
  <si>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</si>
  <si>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</si>
  <si>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</si>
  <si>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</si>
  <si>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</si>
  <si>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</si>
  <si>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</si>
  <si>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</si>
  <si>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</si>
  <si>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</si>
  <si>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</si>
  <si>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</si>
  <si>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</si>
  <si>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</si>
  <si>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</si>
  <si>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</si>
  <si>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</si>
  <si>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</si>
  <si>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</si>
  <si>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</si>
  <si>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</si>
  <si>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</si>
  <si>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</si>
  <si>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</si>
  <si>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</si>
  <si>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</si>
  <si>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</si>
  <si>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</si>
  <si>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</si>
  <si>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</si>
  <si>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</si>
  <si>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</si>
  <si>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</si>
  <si>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</si>
  <si>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</si>
  <si>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</si>
  <si>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</si>
  <si>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</si>
  <si>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</si>
  <si>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</si>
  <si>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</si>
  <si>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</si>
  <si>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</si>
  <si>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</si>
  <si>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</si>
  <si>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</si>
  <si>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</si>
  <si>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</si>
  <si>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</si>
  <si>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</si>
  <si>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</si>
  <si>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</si>
  <si>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</si>
  <si>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</si>
  <si>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</si>
  <si>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</si>
  <si>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</si>
  <si>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</si>
  <si>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</si>
  <si>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</si>
  <si>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</si>
  <si>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</si>
  <si>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</si>
  <si>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</si>
  <si>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</si>
  <si>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</si>
  <si>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</si>
  <si>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</si>
  <si>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</si>
  <si>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</si>
  <si>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</si>
  <si>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</si>
  <si>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</si>
  <si>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</si>
  <si>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</si>
  <si>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</si>
  <si>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</si>
  <si>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</si>
  <si>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</si>
  <si>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</si>
  <si>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</si>
  <si>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</si>
  <si>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</si>
  <si>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</si>
  <si>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</si>
  <si>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</si>
  <si>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</si>
  <si>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</si>
  <si>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</si>
  <si>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</si>
  <si>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</si>
  <si>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</si>
  <si>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</si>
  <si>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</si>
  <si>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</si>
  <si>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</si>
  <si>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</si>
  <si>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</si>
  <si>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</si>
  <si>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</si>
  <si>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</si>
  <si>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</si>
  <si>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</si>
  <si>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</si>
  <si>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</si>
  <si>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</si>
  <si>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</si>
  <si>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</si>
  <si>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</si>
  <si>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</si>
  <si>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</si>
  <si>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</si>
  <si>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</si>
  <si>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</si>
  <si>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</si>
  <si>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</si>
  <si>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</si>
  <si>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</si>
  <si>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</si>
  <si>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</si>
  <si>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</si>
  <si>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</si>
  <si>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</si>
  <si>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</si>
  <si>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</si>
  <si>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</si>
  <si>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</si>
  <si>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</si>
  <si>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</si>
  <si>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</si>
  <si>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</si>
  <si>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</si>
  <si>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</si>
  <si>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</si>
  <si>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</si>
  <si>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</si>
  <si>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</si>
  <si>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</si>
  <si>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</si>
  <si>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</si>
  <si>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</si>
  <si>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</si>
  <si>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</si>
  <si>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</si>
  <si>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</si>
  <si>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</si>
  <si>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</si>
  <si>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</si>
  <si>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</si>
  <si>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</si>
  <si>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</si>
  <si>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</si>
  <si>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</si>
  <si>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</si>
  <si>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</si>
  <si>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</si>
  <si>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</si>
  <si>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</si>
  <si>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</si>
  <si>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</si>
  <si>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</si>
  <si>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</si>
  <si>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</si>
  <si>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</si>
  <si>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</si>
  <si>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</si>
  <si>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</si>
  <si>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</si>
  <si>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</si>
  <si>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</si>
  <si>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</si>
  <si>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</si>
  <si>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</si>
  <si>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</si>
  <si>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</si>
  <si>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</si>
  <si>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</si>
  <si>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</si>
  <si>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</si>
  <si>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</si>
  <si>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</si>
  <si>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</si>
  <si>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</si>
  <si>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</si>
  <si>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</si>
  <si>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</si>
  <si>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</si>
  <si>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</si>
  <si>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</si>
  <si>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</si>
  <si>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</si>
  <si>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</si>
  <si>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</si>
  <si>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</si>
  <si>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</si>
  <si>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</si>
  <si>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</si>
  <si>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</si>
  <si>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</si>
  <si>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</si>
  <si>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</si>
  <si>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</si>
  <si>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</si>
  <si>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</si>
  <si>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</si>
  <si>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</si>
  <si>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</si>
  <si>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</si>
  <si>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</si>
  <si>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</si>
  <si>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</si>
  <si>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</si>
  <si>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</si>
  <si>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</si>
  <si>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</si>
  <si>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</si>
  <si>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</si>
  <si>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</si>
  <si>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</si>
  <si>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</si>
  <si>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</si>
  <si>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</si>
  <si>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</si>
  <si>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</si>
  <si>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</si>
  <si>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</si>
  <si>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</si>
  <si>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</si>
  <si>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</si>
  <si>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</si>
  <si>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</si>
  <si>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</si>
  <si>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</si>
  <si>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</si>
  <si>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</si>
  <si>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</si>
  <si>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</si>
  <si>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</si>
  <si>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</si>
  <si>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</si>
  <si>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</si>
  <si>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</si>
  <si>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</si>
  <si>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</si>
  <si>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</si>
  <si>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</si>
  <si>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</si>
  <si>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</si>
  <si>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</si>
  <si>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</si>
  <si>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</si>
  <si>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</si>
  <si>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</si>
  <si>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</si>
  <si>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</si>
  <si>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</si>
  <si>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</si>
  <si>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</si>
  <si>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</si>
  <si>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</si>
  <si>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</si>
  <si>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</si>
  <si>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</si>
  <si>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</si>
  <si>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</si>
  <si>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</si>
  <si>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</si>
  <si>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</si>
  <si>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</si>
  <si>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</si>
  <si>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</si>
  <si>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</si>
  <si>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</si>
  <si>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</si>
  <si>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</si>
  <si>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</si>
  <si>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</si>
  <si>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</si>
  <si>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</si>
  <si>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</si>
  <si>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</si>
  <si>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</si>
  <si>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</si>
  <si>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</si>
  <si>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</si>
  <si>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</si>
  <si>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</si>
  <si>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</si>
  <si>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</si>
  <si>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</si>
  <si>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</si>
  <si>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</si>
  <si>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</si>
  <si>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</si>
  <si>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</si>
  <si>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</si>
  <si>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</si>
  <si>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</si>
  <si>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</si>
  <si>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</si>
  <si>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</si>
  <si>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</si>
  <si>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</si>
  <si>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</si>
  <si>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</si>
  <si>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</si>
  <si>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</si>
  <si>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</si>
  <si>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</si>
  <si>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</si>
  <si>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</si>
  <si>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</si>
  <si>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</si>
  <si>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</si>
  <si>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</si>
  <si>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</si>
  <si>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</si>
  <si>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</si>
  <si>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</si>
  <si>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</si>
  <si>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</si>
  <si>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</si>
  <si>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</si>
  <si>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</si>
  <si>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</si>
  <si>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</si>
  <si>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</si>
  <si>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</si>
  <si>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</si>
  <si>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</si>
  <si>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</si>
  <si>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</si>
  <si>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</si>
  <si>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</si>
  <si>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</si>
  <si>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</si>
  <si>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</si>
  <si>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</si>
  <si>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</si>
  <si>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</si>
  <si>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</si>
  <si>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</si>
  <si>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</si>
  <si>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</si>
  <si>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</si>
  <si>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</si>
  <si>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</si>
  <si>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</si>
  <si>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</si>
  <si>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</si>
  <si>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</si>
  <si>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</si>
  <si>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</si>
  <si>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</si>
  <si>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</si>
  <si>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</si>
  <si>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</si>
  <si>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</si>
  <si>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</si>
  <si>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</si>
  <si>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</si>
  <si>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</si>
  <si>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</si>
  <si>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</si>
  <si>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</si>
  <si>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</si>
  <si>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</si>
  <si>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</si>
  <si>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</si>
  <si>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</si>
  <si>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</si>
  <si>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</si>
  <si>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</si>
  <si>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</si>
  <si>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</si>
  <si>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</si>
  <si>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</si>
  <si>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</si>
  <si>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</si>
  <si>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</si>
  <si>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</si>
  <si>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</si>
  <si>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</si>
  <si>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</si>
  <si>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</si>
  <si>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</si>
  <si>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</si>
  <si>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</si>
  <si>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</si>
  <si>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</si>
  <si>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</si>
  <si>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</si>
  <si>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</si>
  <si>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</si>
  <si>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</si>
  <si>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</si>
  <si>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</si>
  <si>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</si>
  <si>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</si>
  <si>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</si>
  <si>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</si>
  <si>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</si>
  <si>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</si>
  <si>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</si>
  <si>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</si>
  <si>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</si>
  <si>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</si>
  <si>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</si>
  <si>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</si>
  <si>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</si>
  <si>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</si>
  <si>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</si>
  <si>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</si>
  <si>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</si>
  <si>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</si>
  <si>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</si>
  <si>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</si>
  <si>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</si>
  <si>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</si>
  <si>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</si>
  <si>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</si>
  <si>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</si>
  <si>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</si>
  <si>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</si>
  <si>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</si>
  <si>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</si>
  <si>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</si>
  <si>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</si>
  <si>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</si>
  <si>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</si>
  <si>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</si>
  <si>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</si>
  <si>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</si>
  <si>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</si>
  <si>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</si>
  <si>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</si>
  <si>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</si>
  <si>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</si>
  <si>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</si>
  <si>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</si>
  <si>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</si>
  <si>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</si>
  <si>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</si>
  <si>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</si>
  <si>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</si>
  <si>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</si>
  <si>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</si>
  <si>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</si>
  <si>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</si>
  <si>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</si>
  <si>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</si>
  <si>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</si>
  <si>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</si>
  <si>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</si>
  <si>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</si>
  <si>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</si>
  <si>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</si>
  <si>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</si>
  <si>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</si>
  <si>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</si>
  <si>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</si>
  <si>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</si>
  <si>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</si>
  <si>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</si>
  <si>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</si>
  <si>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</si>
  <si>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</si>
  <si>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</si>
  <si>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</si>
  <si>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</si>
  <si>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</si>
  <si>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</si>
  <si>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</si>
  <si>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</si>
  <si>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</si>
  <si>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</si>
  <si>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</si>
  <si>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</si>
  <si>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</si>
  <si>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</si>
  <si>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</si>
  <si>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</si>
  <si>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</si>
  <si>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</si>
  <si>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</si>
  <si>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</si>
  <si>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</si>
  <si>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</si>
  <si>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</si>
  <si>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</si>
  <si>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</si>
  <si>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</si>
  <si>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</si>
  <si>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</si>
  <si>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</si>
  <si>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</si>
  <si>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</si>
  <si>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</si>
  <si>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</si>
  <si>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</si>
  <si>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</si>
  <si>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</si>
  <si>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</si>
  <si>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</si>
  <si>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</si>
  <si>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</si>
  <si>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</si>
  <si>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</si>
  <si>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</si>
  <si>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</si>
  <si>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</si>
  <si>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</si>
  <si>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</si>
  <si>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</si>
  <si>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</si>
  <si>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</si>
  <si>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</si>
  <si>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</si>
  <si>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</si>
  <si>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</si>
  <si>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</si>
  <si>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</si>
  <si>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</si>
  <si>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</si>
  <si>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</si>
  <si>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</si>
  <si>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</si>
  <si>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</si>
  <si>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</si>
  <si>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</si>
  <si>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</si>
  <si>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</si>
  <si>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</si>
  <si>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</si>
  <si>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</si>
  <si>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</si>
  <si>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</si>
  <si>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</si>
  <si>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</si>
  <si>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</si>
  <si>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</si>
  <si>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</si>
  <si>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</si>
  <si>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</si>
  <si>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</si>
  <si>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</si>
  <si>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</si>
  <si>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</si>
  <si>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</si>
  <si>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</si>
  <si>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</si>
  <si>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</si>
  <si>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</si>
  <si>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</si>
  <si>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</si>
  <si>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</si>
  <si>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</si>
  <si>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</si>
  <si>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</si>
  <si>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</si>
  <si>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</si>
  <si>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</si>
  <si>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</si>
  <si>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</si>
  <si>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</si>
  <si>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</si>
  <si>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</si>
  <si>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</si>
  <si>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</si>
  <si>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</si>
  <si>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</si>
  <si>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</si>
  <si>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</si>
  <si>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</si>
  <si>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</si>
  <si>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</si>
  <si>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</si>
  <si>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</si>
  <si>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</si>
  <si>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</si>
  <si>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</si>
  <si>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</si>
  <si>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</si>
  <si>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</si>
  <si>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</si>
  <si>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</si>
  <si>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</si>
  <si>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</si>
  <si>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</si>
  <si>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</si>
  <si>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</si>
  <si>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</si>
  <si>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</si>
  <si>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</si>
  <si>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</si>
  <si>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</si>
  <si>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</si>
  <si>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</si>
  <si>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</si>
  <si>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</si>
  <si>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</si>
  <si>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</si>
  <si>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</si>
  <si>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</si>
  <si>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</si>
  <si>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</si>
  <si>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</si>
  <si>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</si>
  <si>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</si>
  <si>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</si>
  <si>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</si>
  <si>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</si>
  <si>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</si>
  <si>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</si>
  <si>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</si>
  <si>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</si>
  <si>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</si>
  <si>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</si>
  <si>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</si>
  <si>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</si>
  <si>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</si>
  <si>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</si>
  <si>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</si>
  <si>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</si>
  <si>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</si>
  <si>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</si>
  <si>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</si>
  <si>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</si>
  <si>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</si>
  <si>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</si>
  <si>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</si>
  <si>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</si>
  <si>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</si>
  <si>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</si>
  <si>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</si>
  <si>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</si>
  <si>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</si>
  <si>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</si>
  <si>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</si>
  <si>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</si>
  <si>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</si>
  <si>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</si>
  <si>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</si>
  <si>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</si>
  <si>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</si>
  <si>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</si>
  <si>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</si>
  <si>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</si>
  <si>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</si>
  <si>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</si>
  <si>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</si>
  <si>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</si>
  <si>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</si>
  <si>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</si>
  <si>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</si>
  <si>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</si>
  <si>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</si>
  <si>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</si>
  <si>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</si>
  <si>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</si>
  <si>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</si>
  <si>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</si>
  <si>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</si>
  <si>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</si>
  <si>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</si>
  <si>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</si>
  <si>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</si>
  <si>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</si>
  <si>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</si>
  <si>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</si>
  <si>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</si>
  <si>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</si>
  <si>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</si>
  <si>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</si>
  <si>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</si>
  <si>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</si>
  <si>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</si>
  <si>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</si>
  <si>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</si>
  <si>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</si>
  <si>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</si>
  <si>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</si>
  <si>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</si>
  <si>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</si>
  <si>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</si>
  <si>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</si>
  <si>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</si>
  <si>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</si>
  <si>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</si>
  <si>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</si>
  <si>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</si>
  <si>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</si>
  <si>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</si>
  <si>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</si>
  <si>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</si>
  <si>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</si>
  <si>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</si>
  <si>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</si>
  <si>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</si>
  <si>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</si>
  <si>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</si>
  <si>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</si>
  <si>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</si>
  <si>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</si>
  <si>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</si>
  <si>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</si>
  <si>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</si>
  <si>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</si>
  <si>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</si>
  <si>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</si>
  <si>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</si>
  <si>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</si>
  <si>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</si>
  <si>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</si>
  <si>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</si>
  <si>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</si>
  <si>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</si>
  <si>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</si>
  <si>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</si>
  <si>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</si>
  <si>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</si>
  <si>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</si>
  <si>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</si>
  <si>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</si>
  <si>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</si>
  <si>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</si>
  <si>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</si>
  <si>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</si>
  <si>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</si>
  <si>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</si>
  <si>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</si>
  <si>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</si>
  <si>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</si>
  <si>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</si>
  <si>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</si>
  <si>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</si>
  <si>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</si>
  <si>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</si>
  <si>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</si>
  <si>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</si>
  <si>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</si>
  <si>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</si>
  <si>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</si>
  <si>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</si>
  <si>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</si>
  <si>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</si>
  <si>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</si>
  <si>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</si>
  <si>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</si>
  <si>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</si>
  <si>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</si>
  <si>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</si>
  <si>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</si>
  <si>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</si>
  <si>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</si>
  <si>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</si>
  <si>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</si>
  <si>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</si>
  <si>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</si>
  <si>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</si>
  <si>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</si>
  <si>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</si>
  <si>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</si>
  <si>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</si>
  <si>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</si>
  <si>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</si>
  <si>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</si>
  <si>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</si>
  <si>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</si>
  <si>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</si>
  <si>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</si>
  <si>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</si>
  <si>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</si>
  <si>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</si>
  <si>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</si>
  <si>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</si>
  <si>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</si>
  <si>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</si>
  <si>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</si>
  <si>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</si>
  <si>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</si>
  <si>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</si>
  <si>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</si>
  <si>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</si>
  <si>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</si>
  <si>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</si>
  <si>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</si>
  <si>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</si>
  <si>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</si>
  <si>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</si>
  <si>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</si>
  <si>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</si>
  <si>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</si>
  <si>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</si>
  <si>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</si>
  <si>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</si>
  <si>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</si>
  <si>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</si>
  <si>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</si>
  <si>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</si>
  <si>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</si>
  <si>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</si>
  <si>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</si>
  <si>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</si>
  <si>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</si>
  <si>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</si>
  <si>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</si>
  <si>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</si>
  <si>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</si>
  <si>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</si>
  <si>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</si>
  <si>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</si>
  <si>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</si>
  <si>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</si>
  <si>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</si>
  <si>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</si>
  <si>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</si>
  <si>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</si>
  <si>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</si>
  <si>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</si>
  <si>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</si>
  <si>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</si>
  <si>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</si>
  <si>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</si>
  <si>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</si>
  <si>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</si>
  <si>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</si>
  <si>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</si>
  <si>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</si>
  <si>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</si>
  <si>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</si>
  <si>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</si>
  <si>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</si>
  <si>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</si>
  <si>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</si>
  <si>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</si>
  <si>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</si>
  <si>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</si>
  <si>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</si>
  <si>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</si>
  <si>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</si>
  <si>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</si>
  <si>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</si>
  <si>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</si>
  <si>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</si>
  <si>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</si>
  <si>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</si>
  <si>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</si>
  <si>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</si>
  <si>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</si>
  <si>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</si>
  <si>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</si>
  <si>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</si>
  <si>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</si>
  <si>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</si>
  <si>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</si>
  <si>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</si>
  <si>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</si>
  <si>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</si>
  <si>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</si>
  <si>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</si>
  <si>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</si>
  <si>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</si>
  <si>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</si>
  <si>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</si>
  <si>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</si>
  <si>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</si>
  <si>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</si>
  <si>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</si>
  <si>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</si>
  <si>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</si>
  <si>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</si>
  <si>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</si>
  <si>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</si>
  <si>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</si>
  <si>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</si>
  <si>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</si>
  <si>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</si>
  <si>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</si>
  <si>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</si>
  <si>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</si>
  <si>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</si>
  <si>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</si>
  <si>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</si>
  <si>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</si>
  <si>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</si>
  <si>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</si>
  <si>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</si>
  <si>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</si>
  <si>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</si>
  <si>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</si>
  <si>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</si>
  <si>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</si>
  <si>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</si>
  <si>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</si>
  <si>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</si>
  <si>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</si>
  <si>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</si>
  <si>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</si>
  <si>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</si>
  <si>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</si>
  <si>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</si>
  <si>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</si>
  <si>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</si>
  <si>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</si>
  <si>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</si>
  <si>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</si>
  <si>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</si>
  <si>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</si>
  <si>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</si>
  <si>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</si>
  <si>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</si>
  <si>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</si>
  <si>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</si>
  <si>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</si>
  <si>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</si>
  <si>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</si>
  <si>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</si>
  <si>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</si>
  <si>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</si>
  <si>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</si>
  <si>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</si>
  <si>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</si>
  <si>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</si>
  <si>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</si>
  <si>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</si>
  <si>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</si>
  <si>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</si>
  <si>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</si>
  <si>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</si>
  <si>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</si>
  <si>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</si>
  <si>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</si>
  <si>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</si>
  <si>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</si>
  <si>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</si>
  <si>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</si>
  <si>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</si>
  <si>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</si>
  <si>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</si>
  <si>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</si>
  <si>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</si>
  <si>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</si>
  <si>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</si>
  <si>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</si>
  <si>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</si>
  <si>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</si>
  <si>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</si>
  <si>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</si>
  <si>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</si>
  <si>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</si>
  <si>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</si>
  <si>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</si>
  <si>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</si>
  <si>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</si>
  <si>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</si>
  <si>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</si>
  <si>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</si>
  <si>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</si>
  <si>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</si>
  <si>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</si>
  <si>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</si>
  <si>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</si>
  <si>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</si>
  <si>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</si>
  <si>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</si>
  <si>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</si>
  <si>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</si>
  <si>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</si>
  <si>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</si>
  <si>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</si>
  <si>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</si>
  <si>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</si>
  <si>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</si>
  <si>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</si>
  <si>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</si>
  <si>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</si>
  <si>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</si>
  <si>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</si>
  <si>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</si>
  <si>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</si>
  <si>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</si>
  <si>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</si>
  <si>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</si>
  <si>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</si>
  <si>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</si>
  <si>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</si>
  <si>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</si>
  <si>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</si>
  <si>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</si>
  <si>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</si>
  <si>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</si>
  <si>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</si>
  <si>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</si>
  <si>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</si>
  <si>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</si>
  <si>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</si>
  <si>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</si>
  <si>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</si>
  <si>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</si>
  <si>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</si>
  <si>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</si>
  <si>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</si>
  <si>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</si>
  <si>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</si>
  <si>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</si>
  <si>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</si>
  <si>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</si>
  <si>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</si>
  <si>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</si>
  <si>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</si>
  <si>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</si>
  <si>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</si>
  <si>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</si>
  <si>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</si>
  <si>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</si>
  <si>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</si>
  <si>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</si>
  <si>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</si>
  <si>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</si>
  <si>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</si>
  <si>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</si>
  <si>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</si>
  <si>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</si>
  <si>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</si>
  <si>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</si>
  <si>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</si>
  <si>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</si>
  <si>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</si>
  <si>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</si>
  <si>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</si>
  <si>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</si>
  <si>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</si>
  <si>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</si>
  <si>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</si>
  <si>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</si>
  <si>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</si>
  <si>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</si>
  <si>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</si>
  <si>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</si>
  <si>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</si>
  <si>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</si>
  <si>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</si>
  <si>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</si>
  <si>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</si>
  <si>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</si>
  <si>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</si>
  <si>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</si>
  <si>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</si>
  <si>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</si>
  <si>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</si>
  <si>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</si>
  <si>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</si>
  <si>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</si>
  <si>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</si>
  <si>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</si>
  <si>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</si>
  <si>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</si>
  <si>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</si>
  <si>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</si>
  <si>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</si>
  <si>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</si>
  <si>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</si>
  <si>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</si>
  <si>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</si>
  <si>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</si>
  <si>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</si>
  <si>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</si>
  <si>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</si>
  <si>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</si>
  <si>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</si>
  <si>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</si>
  <si>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</si>
  <si>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</si>
  <si>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</si>
  <si>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</si>
  <si>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</si>
  <si>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</si>
  <si>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</si>
  <si>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</si>
  <si>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</si>
  <si>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</si>
  <si>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</si>
  <si>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</si>
  <si>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</si>
  <si>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</si>
  <si>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</si>
  <si>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</si>
  <si>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</si>
  <si>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</si>
  <si>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</si>
  <si>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</si>
  <si>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</si>
  <si>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</si>
  <si>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</si>
  <si>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</si>
  <si>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</si>
  <si>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</si>
  <si>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</si>
  <si>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</si>
  <si>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</si>
  <si>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</si>
  <si>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</si>
  <si>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</si>
  <si>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</si>
  <si>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</si>
  <si>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</si>
  <si>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</si>
  <si>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</si>
  <si>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</si>
  <si>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</si>
  <si>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</si>
  <si>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</si>
  <si>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</si>
  <si>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</si>
  <si>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</si>
  <si>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</si>
  <si>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</si>
  <si>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</si>
  <si>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</si>
  <si>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</si>
  <si>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</si>
  <si>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</si>
  <si>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</si>
  <si>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</si>
  <si>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</si>
  <si>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</si>
  <si>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</si>
  <si>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</si>
  <si>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</si>
  <si>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</si>
  <si>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</si>
  <si>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</si>
  <si>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</si>
  <si>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</si>
  <si>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</si>
  <si>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</si>
  <si>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</si>
  <si>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</si>
  <si>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</si>
  <si>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</si>
  <si>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</si>
  <si>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</si>
  <si>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</si>
  <si>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</si>
  <si>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</si>
  <si>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</si>
  <si>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</si>
  <si>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</si>
  <si>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</si>
  <si>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</si>
  <si>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</si>
  <si>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</si>
  <si>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</si>
  <si>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</si>
  <si>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</si>
  <si>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</si>
  <si>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</si>
  <si>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</si>
  <si>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</si>
  <si>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</si>
  <si>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</si>
  <si>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</si>
  <si>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</si>
  <si>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</si>
  <si>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</si>
  <si>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</si>
  <si>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</si>
  <si>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</si>
  <si>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</si>
  <si>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</si>
  <si>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</si>
  <si>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</si>
  <si>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</si>
  <si>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</si>
  <si>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</si>
  <si>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</si>
  <si>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</si>
  <si>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</si>
  <si>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</si>
  <si>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</si>
  <si>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</si>
  <si>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</si>
  <si>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</si>
  <si>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</si>
  <si>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</si>
  <si>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</si>
  <si>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</si>
  <si>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</si>
  <si>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</si>
  <si>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</si>
  <si>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</si>
  <si>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</si>
  <si>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</si>
  <si>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</si>
  <si>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</si>
  <si>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</si>
  <si>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</si>
  <si>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</si>
  <si>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</si>
  <si>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</si>
  <si>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</si>
  <si>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</si>
  <si>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</si>
  <si>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</si>
  <si>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</si>
  <si>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</si>
  <si>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</si>
  <si>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</si>
  <si>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</si>
  <si>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</si>
  <si>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</si>
  <si>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</si>
  <si>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</si>
  <si>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</si>
  <si>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</si>
  <si>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</si>
  <si>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</si>
  <si>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</si>
  <si>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</si>
  <si>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</si>
  <si>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</si>
  <si>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</si>
  <si>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</si>
  <si>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</si>
  <si>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</si>
  <si>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</si>
  <si>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</si>
  <si>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</si>
  <si>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</si>
  <si>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</si>
  <si>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</si>
  <si>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</si>
  <si>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</si>
  <si>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</si>
  <si>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</si>
  <si>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</si>
  <si>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</si>
  <si>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</si>
  <si>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</si>
  <si>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</si>
  <si>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</si>
  <si>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</si>
  <si>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</si>
  <si>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</si>
  <si>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</si>
  <si>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</si>
  <si>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</si>
  <si>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</si>
  <si>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</si>
  <si>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</si>
  <si>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</si>
  <si>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</si>
  <si>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</si>
  <si>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</si>
  <si>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</si>
  <si>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</si>
  <si>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</si>
  <si>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</si>
  <si>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</si>
  <si>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</si>
  <si>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</si>
  <si>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</si>
  <si>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</si>
  <si>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</si>
  <si>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</si>
  <si>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</si>
  <si>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</si>
  <si>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</si>
  <si>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</si>
  <si>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</si>
  <si>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</si>
  <si>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</si>
  <si>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</si>
  <si>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</si>
  <si>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</si>
  <si>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</si>
  <si>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</si>
  <si>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</si>
  <si>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</si>
  <si>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</si>
  <si>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</si>
  <si>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</si>
  <si>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</si>
  <si>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</si>
  <si>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</si>
  <si>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</si>
  <si>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</si>
  <si>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</si>
  <si>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</si>
  <si>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</si>
  <si>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</si>
  <si>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</si>
  <si>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</si>
  <si>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</si>
  <si>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</si>
  <si>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</si>
  <si>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</si>
  <si>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</si>
  <si>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</si>
  <si>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</si>
  <si>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</si>
  <si>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</si>
  <si>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</si>
  <si>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</si>
  <si>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</si>
  <si>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</si>
  <si>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</si>
  <si>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</si>
  <si>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</si>
  <si>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</si>
  <si>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</si>
  <si>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</si>
  <si>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</si>
  <si>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</si>
  <si>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</si>
  <si>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</si>
  <si>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</si>
  <si>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</si>
  <si>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</si>
  <si>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</si>
  <si>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</si>
  <si>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</si>
  <si>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</si>
  <si>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</si>
  <si>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</si>
  <si>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</si>
  <si>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</si>
  <si>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</si>
  <si>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</si>
  <si>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</si>
  <si>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</si>
  <si>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</si>
  <si>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</si>
  <si>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</si>
  <si>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</si>
  <si>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</si>
  <si>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</si>
  <si>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</si>
  <si>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</si>
  <si>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</si>
  <si>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</si>
  <si>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</si>
  <si>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</si>
  <si>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</si>
  <si>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</si>
  <si>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</si>
  <si>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</si>
  <si>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</si>
  <si>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</si>
  <si>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</si>
  <si>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</si>
  <si>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</si>
  <si>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</si>
  <si>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</si>
  <si>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</si>
  <si>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</si>
  <si>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</si>
  <si>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</si>
  <si>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</si>
  <si>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</si>
  <si>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</si>
  <si>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</si>
  <si>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</si>
  <si>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</si>
  <si>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</si>
  <si>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</si>
  <si>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</si>
  <si>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</si>
  <si>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</si>
  <si>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</si>
  <si>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</si>
  <si>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</si>
  <si>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</si>
  <si>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</si>
  <si>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</si>
  <si>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</si>
  <si>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</si>
  <si>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</si>
  <si>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</si>
  <si>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</si>
  <si>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</si>
  <si>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</si>
  <si>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</si>
  <si>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</si>
  <si>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</si>
  <si>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</si>
  <si>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</si>
  <si>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</si>
  <si>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</si>
  <si>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</si>
  <si>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</si>
  <si>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</si>
  <si>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</si>
  <si>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</si>
  <si>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</si>
  <si>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</si>
  <si>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</si>
  <si>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</si>
  <si>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</si>
  <si>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</si>
  <si>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</si>
  <si>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</si>
  <si>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</si>
  <si>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</si>
  <si>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</si>
  <si>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</si>
  <si>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</si>
  <si>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</si>
  <si>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</si>
  <si>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</si>
  <si>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</si>
  <si>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</si>
  <si>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</si>
  <si>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</si>
  <si>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</si>
  <si>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</si>
  <si>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</si>
  <si>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</si>
  <si>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</si>
  <si>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</si>
  <si>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</si>
  <si>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</si>
  <si>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</si>
  <si>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</si>
  <si>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</si>
  <si>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</si>
  <si>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</si>
  <si>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</si>
  <si>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</si>
  <si>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</si>
  <si>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</si>
  <si>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</si>
  <si>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</si>
  <si>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</si>
  <si>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</si>
  <si>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</si>
  <si>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</si>
  <si>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</si>
  <si>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</si>
  <si>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</si>
  <si>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</si>
  <si>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</si>
  <si>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</si>
  <si>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</si>
  <si>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</si>
  <si>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</si>
  <si>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</si>
  <si>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</si>
  <si>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</si>
  <si>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</si>
  <si>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</si>
  <si>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</si>
  <si>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</si>
  <si>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</si>
  <si>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</si>
  <si>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</si>
  <si>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</si>
  <si>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</si>
  <si>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</si>
  <si>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</si>
  <si>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</si>
  <si>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</si>
  <si>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</si>
  <si>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</si>
  <si>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</si>
  <si>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</si>
  <si>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</si>
  <si>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</si>
  <si>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</si>
  <si>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</si>
  <si>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</si>
  <si>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</si>
  <si>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</si>
  <si>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</si>
  <si>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</si>
  <si>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</si>
  <si>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</si>
  <si>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</si>
  <si>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</si>
  <si>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</si>
  <si>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</si>
  <si>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</si>
  <si>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</si>
  <si>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</si>
  <si>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</si>
  <si>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</si>
  <si>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</si>
  <si>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</si>
  <si>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</si>
  <si>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</si>
  <si>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</si>
  <si>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</si>
  <si>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</si>
  <si>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</si>
  <si>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</si>
  <si>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</si>
  <si>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</si>
  <si>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</si>
  <si>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</si>
  <si>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</si>
  <si>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</si>
  <si>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</si>
  <si>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</si>
  <si>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</si>
  <si>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</si>
  <si>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</si>
  <si>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</si>
  <si>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</si>
  <si>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</si>
  <si>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</si>
  <si>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</si>
  <si>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</si>
  <si>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</si>
  <si>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</si>
  <si>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</si>
  <si>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</si>
  <si>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</si>
  <si>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</si>
  <si>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</si>
  <si>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</si>
  <si>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</si>
  <si>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</si>
  <si>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</si>
  <si>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</si>
  <si>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</si>
  <si>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</si>
  <si>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</si>
  <si>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</si>
  <si>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</si>
  <si>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</si>
  <si>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</si>
  <si>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</si>
  <si>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</si>
  <si>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</si>
  <si>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</si>
  <si>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</si>
  <si>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</si>
  <si>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</si>
  <si>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</si>
  <si>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</si>
  <si>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</si>
  <si>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</si>
  <si>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</si>
  <si>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</si>
  <si>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</si>
  <si>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</si>
  <si>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</si>
  <si>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</si>
  <si>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</si>
  <si>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</si>
  <si>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</si>
  <si>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</si>
  <si>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</si>
  <si>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</si>
  <si>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</si>
  <si>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</si>
  <si>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</si>
  <si>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</si>
  <si>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</si>
  <si>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</si>
  <si>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</si>
  <si>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</si>
  <si>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</si>
  <si>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</si>
  <si>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</si>
  <si>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</si>
  <si>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</si>
  <si>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</si>
  <si>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</si>
  <si>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</si>
  <si>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</si>
  <si>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</si>
  <si>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</si>
  <si>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</si>
  <si>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</si>
  <si>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</si>
  <si>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</si>
  <si>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</si>
  <si>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</si>
  <si>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</si>
  <si>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</si>
  <si>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</si>
  <si>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</si>
  <si>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</si>
  <si>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</si>
  <si>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</si>
  <si>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</si>
  <si>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</si>
  <si>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</si>
  <si>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</si>
  <si>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</si>
  <si>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</si>
  <si>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</si>
  <si>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</si>
  <si>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</si>
  <si>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</si>
  <si>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</si>
  <si>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</si>
  <si>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</si>
  <si>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</si>
  <si>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</si>
  <si>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</si>
  <si>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</si>
  <si>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</si>
  <si>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</si>
  <si>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</si>
  <si>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</si>
  <si>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</si>
  <si>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</si>
  <si>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</si>
  <si>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</si>
  <si>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</si>
  <si>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</si>
  <si>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</si>
  <si>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</si>
  <si>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</si>
  <si>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</si>
  <si>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</si>
  <si>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</si>
  <si>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</si>
  <si>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</si>
  <si>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</si>
  <si>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</si>
  <si>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</si>
  <si>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</si>
  <si>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</si>
  <si>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</si>
  <si>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</si>
  <si>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</si>
  <si>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</si>
  <si>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</si>
  <si>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</si>
  <si>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</si>
  <si>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</si>
  <si>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</si>
  <si>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</si>
  <si>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</si>
  <si>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</si>
  <si>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</si>
  <si>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</si>
  <si>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</si>
  <si>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</si>
  <si>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</si>
  <si>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</si>
  <si>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</si>
  <si>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</si>
  <si>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</si>
  <si>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</si>
  <si>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</si>
  <si>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</si>
  <si>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</si>
  <si>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</si>
  <si>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</si>
  <si>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</si>
  <si>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</si>
  <si>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</si>
  <si>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</si>
  <si>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</si>
  <si>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</si>
  <si>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</si>
  <si>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</si>
  <si>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</si>
  <si>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</si>
  <si>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</si>
  <si>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</si>
  <si>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</si>
  <si>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</si>
  <si>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</si>
  <si>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</si>
  <si>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</si>
  <si>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</si>
  <si>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</si>
  <si>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</si>
  <si>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</si>
  <si>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</si>
  <si>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</si>
  <si>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</si>
  <si>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</si>
  <si>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</si>
  <si>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</si>
  <si>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</si>
  <si>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</si>
  <si>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</si>
  <si>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</si>
  <si>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</si>
  <si>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</si>
  <si>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</si>
  <si>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</si>
  <si>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</si>
  <si>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</si>
  <si>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</si>
  <si>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</si>
  <si>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</si>
  <si>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</si>
  <si>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</si>
  <si>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</si>
  <si>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</si>
  <si>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</si>
  <si>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</si>
  <si>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</si>
  <si>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</si>
  <si>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</si>
  <si>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</si>
  <si>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</si>
  <si>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</si>
  <si>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</si>
  <si>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</si>
  <si>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</si>
  <si>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</si>
  <si>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</si>
  <si>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</si>
  <si>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</si>
  <si>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</si>
  <si>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</si>
  <si>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</si>
  <si>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</si>
  <si>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</si>
  <si>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</si>
  <si>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</si>
  <si>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</si>
  <si>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</si>
  <si>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</si>
  <si>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</si>
  <si>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</si>
  <si>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</si>
  <si>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</si>
  <si>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</si>
  <si>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</si>
  <si>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</si>
  <si>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</si>
  <si>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</si>
  <si>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</si>
  <si>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</si>
  <si>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</si>
  <si>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</si>
  <si>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</si>
  <si>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</si>
  <si>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</si>
  <si>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</si>
  <si>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</si>
  <si>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</si>
  <si>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</si>
  <si>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</si>
  <si>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</si>
  <si>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</si>
  <si>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</si>
  <si>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</si>
  <si>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</si>
  <si>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</si>
  <si>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</si>
  <si>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</si>
  <si>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</si>
  <si>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</si>
  <si>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</si>
  <si>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</si>
  <si>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</si>
  <si>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</si>
  <si>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</si>
  <si>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</si>
  <si>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</si>
  <si>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</si>
  <si>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</si>
  <si>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</si>
  <si>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</si>
  <si>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</si>
  <si>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</si>
  <si>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</si>
  <si>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</si>
  <si>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</si>
  <si>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</si>
  <si>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</si>
  <si>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</si>
  <si>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</si>
  <si>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</si>
  <si>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</si>
  <si>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</si>
  <si>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</si>
  <si>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</si>
  <si>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</si>
  <si>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</si>
  <si>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</si>
  <si>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</si>
  <si>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</si>
  <si>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</si>
  <si>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</si>
  <si>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</si>
  <si>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</si>
  <si>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</si>
  <si>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</si>
  <si>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</si>
  <si>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</si>
  <si>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</si>
  <si>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</si>
  <si>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</si>
  <si>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</si>
  <si>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</si>
  <si>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</si>
  <si>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</si>
  <si>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</si>
  <si>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</si>
  <si>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</si>
  <si>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</si>
  <si>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</si>
  <si>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</si>
  <si>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</si>
  <si>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</si>
  <si>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</si>
  <si>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</si>
  <si>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</si>
  <si>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</si>
  <si>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</si>
  <si>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</si>
  <si>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</si>
  <si>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</si>
  <si>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</si>
  <si>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</si>
  <si>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</si>
  <si>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</si>
  <si>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</si>
  <si>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</si>
  <si>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</si>
  <si>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</si>
  <si>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</si>
  <si>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</si>
  <si>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</si>
  <si>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</si>
  <si>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</si>
  <si>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</si>
  <si>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</si>
  <si>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</si>
  <si>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</si>
  <si>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</si>
  <si>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</si>
  <si>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</si>
  <si>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</si>
  <si>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</si>
  <si>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</si>
  <si>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</si>
  <si>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</si>
  <si>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</si>
  <si>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</si>
  <si>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</si>
  <si>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</si>
  <si>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</si>
  <si>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</si>
  <si>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</si>
  <si>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</si>
  <si>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</si>
  <si>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</si>
  <si>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</si>
  <si>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</si>
  <si>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</si>
  <si>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</si>
  <si>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</si>
  <si>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</si>
  <si>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</si>
  <si>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</si>
  <si>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</si>
  <si>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</si>
  <si>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</si>
  <si>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</si>
  <si>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</si>
  <si>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</si>
  <si>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</si>
  <si>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</si>
  <si>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</si>
  <si>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</si>
  <si>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</si>
  <si>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</si>
  <si>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</si>
  <si>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</si>
  <si>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</si>
  <si>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</si>
  <si>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</si>
  <si>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</si>
  <si>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</si>
  <si>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</si>
  <si>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</si>
  <si>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</si>
  <si>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</si>
  <si>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</si>
  <si>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</si>
  <si>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</si>
  <si>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</si>
  <si>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</si>
  <si>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</si>
  <si>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</si>
  <si>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</si>
  <si>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</si>
  <si>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</si>
  <si>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</si>
  <si>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</si>
  <si>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</si>
  <si>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</si>
  <si>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</si>
  <si>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</si>
  <si>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</si>
  <si>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</si>
  <si>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</si>
  <si>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</si>
  <si>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</si>
  <si>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</si>
  <si>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</si>
  <si>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</si>
  <si>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</si>
  <si>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</si>
  <si>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</si>
  <si>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</si>
  <si>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</si>
  <si>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</si>
  <si>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</si>
  <si>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</si>
  <si>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</si>
  <si>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</si>
  <si>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</si>
  <si>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</si>
  <si>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</si>
  <si>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</si>
  <si>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</si>
  <si>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</si>
  <si>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</si>
  <si>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</si>
  <si>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</si>
  <si>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</si>
  <si>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</si>
  <si>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</si>
  <si>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</si>
  <si>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</si>
  <si>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</si>
  <si>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</si>
  <si>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</si>
  <si>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</si>
  <si>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</si>
  <si>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</si>
  <si>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</si>
  <si>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</si>
  <si>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</si>
  <si>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</si>
  <si>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</si>
  <si>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</si>
  <si>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</si>
  <si>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</si>
  <si>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</si>
  <si>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</si>
  <si>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</si>
  <si>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</si>
  <si>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</si>
  <si>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</si>
  <si>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</si>
  <si>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</si>
  <si>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</si>
  <si>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</si>
  <si>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</si>
  <si>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</si>
  <si>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</si>
  <si>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</si>
  <si>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</si>
  <si>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</si>
  <si>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</si>
  <si>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</si>
  <si>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</si>
  <si>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</si>
  <si>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</si>
  <si>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</si>
  <si>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</si>
  <si>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</si>
  <si>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</si>
  <si>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</si>
  <si>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</si>
  <si>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</si>
  <si>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</si>
  <si>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</si>
  <si>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</si>
  <si>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</si>
  <si>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</si>
  <si>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</si>
  <si>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</si>
  <si>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</si>
  <si>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</si>
  <si>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</si>
  <si>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</si>
  <si>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</si>
  <si>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</si>
  <si>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</si>
  <si>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</si>
  <si>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</si>
  <si>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</si>
  <si>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</si>
  <si>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</si>
  <si>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</si>
  <si>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</si>
  <si>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</si>
  <si>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</si>
  <si>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</si>
  <si>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</si>
  <si>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</si>
  <si>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</si>
  <si>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</si>
  <si>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</si>
  <si>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</si>
  <si>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</si>
  <si>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</si>
  <si>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</si>
  <si>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</si>
  <si>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</si>
  <si>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</si>
  <si>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</si>
  <si>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</si>
  <si>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</si>
  <si>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</si>
  <si>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</si>
  <si>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</si>
  <si>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</si>
  <si>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</si>
  <si>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</si>
  <si>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</si>
  <si>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</si>
  <si>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</si>
  <si>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</si>
  <si>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</si>
  <si>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</si>
  <si>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</si>
  <si>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</si>
  <si>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</si>
  <si>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</si>
  <si>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</si>
  <si>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</si>
  <si>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</si>
  <si>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</si>
  <si>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</si>
  <si>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</si>
  <si>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</si>
  <si>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</si>
  <si>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</si>
  <si>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</si>
  <si>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</si>
  <si>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</si>
  <si>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</si>
  <si>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</si>
  <si>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</si>
  <si>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</si>
  <si>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</si>
  <si>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</si>
  <si>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</si>
  <si>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</si>
  <si>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</si>
  <si>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</si>
  <si>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</si>
  <si>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</si>
  <si>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</si>
  <si>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</si>
  <si>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</si>
  <si>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</si>
  <si>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</si>
  <si>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</si>
  <si>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</si>
  <si>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</si>
  <si>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</si>
  <si>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</si>
  <si>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</si>
  <si>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</si>
  <si>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</si>
  <si>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</si>
  <si>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</si>
  <si>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</si>
  <si>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</si>
  <si>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</si>
  <si>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</si>
  <si>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</si>
  <si>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</si>
  <si>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</si>
  <si>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</si>
  <si>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</si>
  <si>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</si>
  <si>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</si>
  <si>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</si>
  <si>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</si>
  <si>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</si>
  <si>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</si>
  <si>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</si>
  <si>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</si>
  <si>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</si>
  <si>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</si>
  <si>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</si>
  <si>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</si>
  <si>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</si>
  <si>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</si>
  <si>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</si>
  <si>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</si>
  <si>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</si>
  <si>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</si>
  <si>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</si>
  <si>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</si>
  <si>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</si>
  <si>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</si>
  <si>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</si>
  <si>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</si>
  <si>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</si>
  <si>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</si>
  <si>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</si>
  <si>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</si>
  <si>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</si>
  <si>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</si>
  <si>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</si>
  <si>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</si>
  <si>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</si>
  <si>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</si>
  <si>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</si>
  <si>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</si>
  <si>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</si>
  <si>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</si>
  <si>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</si>
  <si>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</si>
  <si>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</si>
  <si>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</si>
  <si>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</si>
  <si>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</si>
  <si>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</si>
  <si>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</si>
  <si>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</si>
  <si>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</si>
  <si>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</si>
  <si>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</si>
  <si>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</si>
  <si>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</si>
  <si>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</si>
  <si>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</si>
  <si>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</si>
  <si>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</si>
  <si>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</si>
  <si>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</si>
  <si>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</si>
  <si>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</si>
  <si>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</si>
  <si>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</si>
  <si>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</si>
  <si>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</si>
  <si>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</si>
  <si>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</si>
  <si>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</si>
  <si>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</si>
  <si>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</si>
  <si>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</si>
  <si>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</si>
  <si>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</si>
  <si>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</si>
  <si>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</si>
  <si>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</si>
  <si>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</si>
  <si>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</si>
  <si>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</si>
  <si>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</si>
  <si>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</si>
  <si>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</si>
  <si>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</si>
  <si>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</si>
  <si>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</si>
  <si>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</si>
  <si>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</si>
  <si>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</si>
  <si>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</si>
  <si>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</si>
  <si>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</si>
  <si>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</si>
  <si>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</si>
  <si>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</si>
  <si>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</si>
  <si>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</si>
  <si>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</si>
  <si>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</si>
  <si>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</si>
  <si>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</si>
  <si>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</si>
  <si>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</si>
  <si>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</si>
  <si>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</si>
  <si>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</si>
  <si>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</si>
  <si>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</si>
  <si>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</si>
  <si>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</si>
  <si>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</si>
  <si>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</si>
  <si>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</si>
  <si>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</si>
  <si>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</si>
  <si>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</si>
  <si>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</si>
  <si>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</si>
  <si>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</si>
  <si>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</si>
  <si>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</si>
  <si>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</si>
  <si>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</si>
  <si>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</si>
  <si>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</si>
  <si>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</si>
  <si>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</si>
  <si>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</si>
  <si>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</si>
  <si>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</si>
  <si>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</si>
  <si>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</si>
  <si>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</si>
  <si>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</si>
  <si>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</si>
  <si>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</si>
  <si>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</si>
  <si>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</si>
  <si>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</si>
  <si>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</si>
  <si>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</si>
  <si>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</si>
  <si>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</si>
  <si>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</si>
  <si>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</si>
  <si>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</si>
  <si>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</si>
  <si>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</si>
  <si>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</si>
  <si>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</si>
  <si>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</si>
  <si>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</si>
  <si>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</si>
  <si>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</si>
  <si>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</si>
  <si>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</si>
  <si>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</si>
  <si>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</si>
  <si>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</si>
  <si>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</si>
  <si>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</si>
  <si>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</si>
  <si>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</si>
  <si>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</si>
  <si>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</si>
  <si>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</si>
  <si>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</si>
  <si>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</si>
  <si>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</si>
  <si>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</si>
  <si>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</si>
  <si>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</si>
  <si>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</si>
  <si>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</si>
  <si>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</si>
  <si>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</si>
  <si>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</si>
  <si>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</si>
  <si>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</si>
  <si>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</si>
  <si>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</si>
  <si>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</si>
  <si>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</si>
  <si>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</si>
  <si>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</si>
  <si>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</si>
  <si>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</si>
  <si>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</si>
  <si>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</si>
  <si>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</si>
  <si>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</si>
  <si>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</si>
  <si>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</si>
  <si>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</si>
  <si>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</si>
  <si>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</si>
  <si>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</si>
  <si>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</si>
  <si>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</si>
  <si>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</si>
  <si>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</si>
  <si>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</si>
  <si>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</si>
  <si>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</si>
  <si>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</si>
  <si>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</si>
  <si>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</si>
  <si>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</si>
  <si>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</si>
  <si>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</si>
  <si>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</si>
  <si>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</si>
  <si>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</si>
  <si>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</si>
  <si>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</si>
  <si>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</si>
  <si>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</si>
  <si>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</si>
  <si>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</si>
  <si>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</si>
  <si>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</si>
  <si>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</si>
  <si>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</si>
  <si>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</si>
  <si>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</si>
  <si>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</si>
  <si>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</si>
  <si>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</si>
  <si>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</si>
  <si>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</si>
  <si>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</si>
  <si>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</si>
  <si>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</si>
  <si>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</si>
  <si>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</si>
  <si>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</si>
  <si>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</si>
  <si>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</si>
  <si>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</si>
  <si>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</si>
  <si>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</si>
  <si>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</si>
  <si>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</si>
  <si>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</si>
  <si>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</si>
  <si>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</si>
  <si>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</si>
  <si>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</si>
  <si>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</si>
  <si>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</si>
  <si>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</si>
  <si>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</si>
  <si>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</si>
  <si>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</si>
  <si>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</si>
  <si>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</si>
  <si>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</si>
  <si>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</si>
  <si>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</si>
  <si>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</si>
  <si>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</si>
  <si>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</si>
  <si>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</si>
  <si>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</si>
  <si>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</si>
  <si>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</si>
  <si>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</si>
  <si>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</si>
  <si>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</si>
  <si>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</si>
  <si>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</si>
  <si>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</si>
  <si>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</si>
  <si>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</si>
  <si>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</si>
  <si>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</si>
  <si>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</si>
  <si>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</si>
  <si>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</si>
  <si>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</si>
  <si>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</si>
  <si>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</si>
  <si>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</si>
  <si>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</si>
  <si>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</si>
  <si>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</si>
  <si>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</si>
  <si>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</si>
  <si>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</si>
  <si>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</si>
  <si>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</si>
  <si>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</si>
  <si>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</si>
  <si>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</si>
  <si>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</si>
  <si>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</si>
  <si>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</si>
  <si>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</si>
  <si>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</si>
  <si>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</si>
  <si>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</si>
  <si>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</si>
  <si>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</si>
  <si>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</si>
  <si>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</si>
  <si>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</si>
  <si>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</si>
  <si>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</si>
  <si>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</si>
  <si>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</si>
  <si>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</si>
  <si>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</si>
  <si>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</si>
  <si>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</si>
  <si>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</si>
  <si>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</si>
  <si>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</si>
  <si>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</si>
  <si>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</si>
  <si>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</si>
  <si>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</si>
  <si>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</si>
  <si>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</si>
  <si>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</si>
  <si>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</si>
  <si>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</si>
  <si>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</si>
  <si>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</si>
  <si>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</si>
  <si>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</si>
  <si>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</si>
  <si>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</si>
  <si>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</si>
  <si>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</si>
  <si>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</si>
  <si>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</si>
  <si>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</si>
  <si>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</si>
  <si>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</si>
  <si>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</si>
  <si>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</si>
  <si>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</si>
  <si>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</si>
  <si>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</si>
  <si>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</si>
  <si>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</si>
  <si>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</si>
  <si>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</si>
  <si>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</si>
  <si>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</si>
  <si>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</si>
  <si>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</si>
  <si>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</si>
  <si>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</si>
  <si>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</si>
  <si>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</si>
  <si>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</si>
  <si>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</si>
  <si>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</si>
  <si>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</si>
  <si>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</si>
  <si>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</si>
  <si>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</si>
  <si>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</si>
  <si>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</si>
  <si>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</si>
  <si>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</si>
  <si>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</si>
  <si>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</si>
  <si>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</si>
  <si>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</si>
  <si>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</si>
  <si>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</si>
  <si>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</si>
  <si>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</si>
  <si>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</si>
  <si>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</si>
  <si>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</si>
  <si>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</si>
  <si>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</si>
  <si>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</si>
  <si>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</si>
  <si>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</si>
  <si>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</si>
  <si>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</si>
  <si>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</si>
  <si>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</si>
  <si>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</si>
  <si>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</si>
  <si>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</si>
  <si>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</si>
  <si>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</si>
  <si>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</si>
  <si>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</si>
  <si>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</si>
  <si>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</si>
  <si>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</si>
  <si>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</si>
  <si>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</si>
  <si>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</si>
  <si>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</si>
  <si>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</si>
  <si>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</si>
  <si>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</si>
  <si>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</si>
  <si>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</si>
  <si>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</si>
  <si>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</si>
  <si>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</si>
  <si>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</si>
  <si>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</si>
  <si>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</si>
  <si>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</si>
  <si>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</si>
  <si>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</si>
  <si>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</si>
  <si>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</si>
  <si>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</si>
  <si>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</si>
  <si>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</si>
  <si>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</si>
  <si>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</si>
  <si>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</si>
  <si>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</si>
  <si>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</si>
  <si>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</si>
  <si>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</si>
  <si>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</si>
  <si>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</si>
  <si>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</si>
  <si>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</si>
  <si>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</si>
  <si>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</si>
  <si>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</si>
  <si>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</si>
  <si>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</si>
  <si>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</si>
  <si>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</si>
  <si>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</si>
  <si>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</si>
  <si>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</si>
  <si>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</si>
  <si>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</si>
  <si>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</si>
  <si>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</si>
  <si>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</si>
  <si>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</si>
  <si>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</si>
  <si>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</si>
  <si>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</si>
  <si>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</si>
  <si>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</si>
  <si>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</si>
  <si>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</si>
  <si>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</si>
  <si>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</si>
  <si>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</si>
  <si>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</si>
  <si>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</si>
  <si>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</si>
  <si>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</si>
  <si>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</si>
  <si>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</si>
  <si>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</si>
  <si>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</si>
  <si>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</si>
  <si>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</si>
  <si>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</si>
  <si>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</si>
  <si>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</si>
  <si>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</si>
  <si>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</si>
  <si>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</si>
  <si>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</si>
  <si>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</si>
  <si>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</si>
  <si>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</si>
  <si>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</si>
  <si>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</si>
  <si>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</si>
  <si>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</si>
  <si>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</si>
  <si>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</si>
  <si>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</si>
  <si>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</si>
  <si>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</si>
  <si>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</si>
  <si>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</si>
  <si>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</si>
  <si>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</si>
  <si>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</si>
  <si>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</si>
  <si>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</si>
  <si>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</si>
  <si>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</si>
  <si>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</si>
  <si>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</si>
  <si>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</si>
  <si>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</si>
  <si>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</si>
  <si>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</si>
  <si>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</si>
  <si>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</si>
  <si>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</si>
  <si>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</si>
  <si>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</si>
  <si>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</si>
  <si>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</si>
  <si>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</si>
  <si>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</si>
  <si>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</si>
  <si>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</si>
  <si>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</si>
  <si>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</si>
  <si>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</si>
  <si>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</si>
  <si>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</si>
  <si>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</si>
  <si>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</si>
  <si>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</si>
  <si>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</si>
  <si>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</si>
  <si>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</si>
  <si>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</si>
  <si>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</si>
  <si>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</si>
  <si>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</si>
  <si>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</si>
  <si>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</si>
  <si>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</si>
  <si>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</si>
  <si>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</si>
  <si>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</si>
  <si>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</si>
  <si>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</si>
  <si>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</si>
  <si>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</si>
  <si>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</si>
  <si>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</si>
  <si>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</si>
  <si>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</si>
  <si>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</si>
  <si>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</si>
  <si>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</si>
  <si>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</si>
  <si>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</si>
  <si>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</si>
  <si>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</si>
  <si>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</si>
  <si>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</si>
  <si>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</si>
  <si>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</si>
  <si>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</si>
  <si>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</si>
  <si>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</si>
  <si>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</si>
  <si>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</si>
  <si>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</si>
  <si>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</si>
  <si>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</si>
  <si>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</si>
  <si>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</si>
  <si>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</si>
  <si>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</si>
  <si>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</si>
  <si>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</si>
  <si>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</si>
  <si>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</si>
  <si>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</si>
  <si>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</si>
  <si>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</si>
  <si>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</si>
  <si>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</si>
  <si>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</si>
  <si>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</si>
  <si>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</si>
  <si>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</si>
  <si>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</si>
  <si>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</si>
  <si>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</si>
  <si>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</si>
  <si>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</si>
  <si>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</si>
  <si>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</si>
  <si>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</si>
  <si>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</si>
  <si>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</si>
  <si>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</si>
  <si>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</si>
  <si>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</si>
  <si>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</si>
  <si>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</si>
  <si>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</si>
  <si>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</si>
  <si>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</si>
  <si>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</si>
  <si>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</si>
  <si>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</si>
  <si>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</si>
  <si>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</si>
  <si>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</si>
  <si>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</si>
  <si>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</si>
  <si>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</si>
  <si>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</si>
  <si>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</si>
  <si>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</si>
  <si>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</si>
  <si>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</si>
  <si>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</si>
  <si>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</si>
  <si>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</si>
  <si>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</si>
  <si>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</si>
  <si>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</si>
  <si>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</si>
  <si>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</si>
  <si>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</si>
  <si>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</si>
  <si>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</si>
  <si>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</si>
  <si>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</si>
  <si>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</si>
  <si>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</si>
  <si>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</si>
  <si>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</si>
  <si>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</si>
  <si>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</si>
  <si>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</si>
  <si>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</si>
  <si>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</si>
  <si>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</si>
  <si>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</si>
  <si>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</si>
  <si>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</si>
  <si>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</si>
  <si>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</si>
  <si>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</si>
  <si>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</si>
  <si>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</si>
  <si>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</si>
  <si>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</si>
  <si>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</si>
  <si>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</si>
  <si>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</si>
  <si>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</si>
  <si>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</si>
  <si>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</si>
  <si>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</si>
  <si>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</si>
  <si>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</si>
  <si>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</si>
  <si>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</si>
  <si>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</si>
  <si>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</si>
  <si>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</si>
  <si>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</si>
  <si>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</si>
  <si>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</si>
  <si>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</si>
  <si>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</si>
  <si>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</si>
  <si>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</si>
  <si>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</si>
  <si>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</si>
  <si>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</si>
  <si>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</si>
  <si>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</si>
  <si>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</si>
  <si>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</si>
  <si>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</si>
  <si>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</si>
  <si>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</si>
  <si>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</si>
  <si>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</si>
  <si>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</si>
  <si>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</si>
  <si>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</si>
  <si>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</si>
  <si>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</si>
  <si>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</si>
  <si>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</si>
  <si>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</si>
  <si>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</si>
  <si>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</si>
  <si>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</si>
  <si>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</si>
  <si>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</si>
  <si>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</si>
  <si>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</si>
  <si>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</si>
  <si>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</si>
  <si>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</si>
  <si>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</si>
  <si>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</si>
  <si>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</si>
  <si>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</si>
  <si>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</si>
  <si>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</si>
  <si>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</si>
  <si>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</si>
  <si>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</si>
  <si>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</si>
  <si>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</si>
  <si>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</si>
  <si>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</si>
  <si>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</si>
  <si>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</si>
  <si>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</si>
  <si>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</si>
  <si>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</si>
  <si>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</si>
  <si>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</si>
  <si>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</si>
  <si>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</si>
  <si>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</si>
  <si>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</si>
  <si>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</si>
  <si>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</si>
  <si>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</si>
  <si>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</si>
  <si>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</si>
  <si>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</si>
  <si>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</si>
  <si>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</si>
  <si>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</si>
  <si>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</si>
  <si>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</si>
  <si>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</si>
  <si>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</si>
  <si>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</si>
  <si>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</si>
  <si>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</si>
  <si>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</si>
  <si>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</si>
  <si>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</si>
  <si>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</si>
  <si>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</si>
  <si>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</si>
  <si>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</si>
  <si>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</si>
  <si>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</si>
  <si>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</si>
  <si>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</si>
  <si>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</si>
  <si>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</si>
  <si>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</si>
  <si>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</si>
  <si>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</si>
  <si>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</si>
  <si>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</si>
  <si>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</si>
  <si>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</si>
  <si>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</si>
  <si>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</si>
  <si>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</si>
  <si>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</si>
  <si>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</si>
  <si>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</si>
  <si>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</si>
  <si>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</si>
  <si>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</si>
  <si>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</si>
  <si>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</si>
  <si>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</si>
  <si>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</si>
  <si>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</si>
  <si>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</si>
  <si>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</si>
  <si>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</si>
  <si>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</si>
  <si>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</si>
  <si>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</si>
  <si>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</si>
  <si>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</si>
  <si>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</si>
  <si>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</si>
  <si>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</si>
  <si>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</si>
  <si>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</si>
  <si>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</si>
  <si>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</si>
  <si>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</si>
  <si>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</si>
  <si>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</si>
  <si>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</si>
  <si>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</si>
  <si>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</si>
  <si>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</si>
  <si>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</si>
  <si>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</si>
  <si>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</si>
  <si>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</si>
  <si>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</si>
  <si>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</si>
  <si>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</si>
  <si>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</si>
  <si>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</si>
  <si>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</si>
  <si>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</si>
  <si>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</si>
  <si>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</si>
  <si>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</si>
  <si>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</si>
  <si>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</si>
  <si>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</si>
  <si>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</si>
  <si>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</si>
  <si>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</si>
  <si>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</si>
  <si>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</si>
  <si>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</si>
  <si>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</si>
  <si>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</si>
  <si>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</si>
  <si>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</si>
  <si>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</si>
  <si>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</si>
  <si>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</si>
  <si>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</si>
  <si>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</si>
  <si>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</si>
  <si>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</si>
  <si>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</si>
  <si>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</si>
  <si>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</si>
  <si>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</si>
  <si>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</si>
  <si>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</si>
  <si>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</si>
  <si>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</si>
  <si>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</si>
  <si>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</si>
  <si>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</si>
  <si>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</si>
  <si>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</si>
  <si>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</si>
  <si>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</si>
  <si>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</si>
  <si>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</si>
  <si>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</si>
  <si>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</si>
  <si>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</si>
  <si>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</si>
  <si>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</si>
  <si>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</si>
  <si>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</si>
  <si>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</si>
  <si>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</si>
  <si>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</si>
  <si>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</si>
  <si>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</si>
  <si>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</si>
  <si>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</si>
  <si>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</si>
  <si>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</si>
  <si>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</si>
  <si>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</si>
  <si>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</si>
  <si>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</si>
  <si>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</si>
  <si>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</si>
  <si>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</si>
  <si>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</si>
  <si>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</si>
  <si>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</si>
  <si>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</si>
  <si>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</si>
  <si>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</si>
  <si>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</si>
  <si>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</si>
  <si>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</si>
  <si>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</si>
  <si>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</si>
  <si>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</si>
  <si>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</si>
  <si>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</si>
  <si>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</si>
  <si>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</si>
  <si>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</si>
  <si>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</si>
  <si>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</si>
  <si>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</si>
  <si>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</si>
  <si>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</si>
  <si>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</si>
  <si>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</si>
  <si>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</si>
  <si>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</si>
  <si>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</si>
  <si>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</si>
  <si>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</si>
  <si>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</si>
  <si>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</si>
  <si>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</si>
  <si>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</si>
  <si>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</si>
  <si>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</si>
  <si>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</si>
  <si>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</si>
  <si>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</si>
  <si>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</si>
  <si>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</si>
  <si>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</si>
  <si>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</si>
  <si>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</si>
  <si>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</si>
  <si>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</si>
  <si>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</si>
  <si>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</si>
  <si>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</si>
  <si>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</si>
  <si>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</si>
  <si>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</si>
  <si>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</si>
  <si>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</si>
  <si>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</si>
  <si>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</si>
  <si>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</si>
  <si>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</si>
  <si>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</si>
  <si>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</si>
  <si>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</si>
  <si>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</si>
  <si>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</si>
  <si>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</si>
  <si>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</si>
  <si>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</si>
  <si>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</si>
  <si>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</si>
  <si>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</si>
  <si>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</si>
  <si>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</si>
  <si>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</si>
  <si>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</si>
  <si>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</si>
  <si>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</si>
  <si>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</si>
  <si>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</si>
  <si>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</si>
  <si>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</si>
  <si>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</si>
  <si>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</si>
  <si>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</si>
  <si>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</si>
  <si>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</si>
  <si>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</si>
  <si>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</si>
  <si>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</si>
  <si>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</si>
  <si>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</si>
  <si>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</si>
  <si>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</si>
  <si>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</si>
  <si>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</si>
  <si>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</si>
  <si>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</si>
  <si>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</si>
  <si>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</si>
  <si>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</si>
  <si>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</si>
  <si>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</si>
  <si>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</si>
  <si>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</si>
  <si>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</si>
  <si>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</si>
  <si>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</si>
  <si>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</si>
  <si>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</si>
  <si>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</si>
  <si>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</si>
  <si>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</si>
  <si>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</si>
  <si>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</si>
  <si>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</si>
  <si>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</si>
  <si>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</si>
  <si>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</si>
  <si>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</si>
  <si>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</si>
  <si>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</si>
  <si>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</si>
  <si>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</si>
  <si>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</si>
  <si>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</si>
  <si>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</si>
  <si>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</si>
  <si>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</si>
  <si>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</si>
  <si>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</si>
  <si>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</si>
  <si>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</si>
  <si>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</si>
  <si>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</si>
  <si>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</si>
  <si>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</si>
  <si>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</si>
  <si>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</si>
  <si>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</si>
  <si>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</si>
  <si>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</si>
  <si>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</si>
  <si>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</si>
  <si>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</si>
  <si>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</si>
  <si>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</si>
  <si>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</si>
  <si>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</si>
  <si>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</si>
  <si>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</si>
  <si>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</si>
  <si>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</si>
  <si>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</si>
  <si>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</si>
  <si>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</si>
  <si>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</si>
  <si>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</si>
  <si>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</si>
  <si>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</si>
  <si>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</si>
  <si>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</si>
  <si>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</si>
  <si>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</si>
  <si>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</si>
  <si>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</si>
  <si>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</si>
  <si>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</si>
  <si>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</si>
  <si>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</si>
  <si>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</si>
  <si>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</si>
  <si>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</si>
  <si>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</si>
  <si>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</si>
  <si>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</si>
  <si>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</si>
  <si>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</si>
  <si>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</si>
  <si>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</si>
  <si>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</si>
  <si>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</si>
  <si>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</si>
  <si>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</si>
  <si>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</si>
  <si>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</si>
  <si>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</si>
  <si>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</si>
  <si>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</si>
  <si>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</si>
  <si>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</si>
  <si>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</si>
  <si>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</si>
  <si>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</si>
  <si>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</si>
  <si>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</si>
  <si>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</si>
  <si>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</si>
  <si>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</si>
  <si>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</si>
  <si>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</si>
  <si>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</si>
  <si>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</si>
  <si>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</si>
  <si>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</si>
  <si>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</si>
  <si>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</si>
  <si>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</si>
  <si>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</si>
  <si>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</si>
  <si>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</si>
  <si>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</si>
  <si>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</si>
  <si>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</si>
  <si>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</si>
  <si>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</si>
  <si>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</si>
  <si>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</si>
  <si>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</si>
  <si>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</si>
  <si>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</si>
  <si>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</si>
  <si>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</si>
  <si>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</si>
  <si>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</si>
  <si>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</si>
  <si>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</si>
  <si>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</si>
  <si>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</si>
  <si>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</si>
  <si>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</si>
  <si>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</si>
  <si>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</si>
  <si>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</si>
  <si>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</si>
  <si>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</si>
  <si>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</si>
  <si>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</si>
  <si>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</si>
  <si>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</si>
  <si>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</si>
  <si>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</si>
  <si>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</si>
  <si>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</si>
  <si>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</si>
  <si>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</si>
  <si>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</si>
  <si>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</si>
  <si>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</si>
  <si>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</si>
  <si>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</si>
  <si>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</si>
  <si>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</si>
  <si>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</si>
  <si>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</si>
  <si>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</si>
  <si>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</si>
  <si>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</si>
  <si>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</si>
  <si>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</si>
  <si>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</si>
  <si>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</si>
  <si>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</si>
  <si>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</si>
  <si>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</si>
  <si>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</si>
  <si>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</si>
  <si>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</si>
  <si>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</si>
  <si>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</si>
  <si>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</si>
  <si>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</si>
  <si>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</si>
  <si>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</si>
  <si>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</si>
  <si>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</si>
  <si>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</si>
  <si>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</si>
  <si>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</si>
  <si>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</si>
  <si>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</si>
  <si>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</si>
  <si>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</si>
  <si>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</si>
  <si>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</si>
  <si>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</si>
  <si>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</si>
  <si>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</si>
  <si>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</si>
  <si>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</si>
  <si>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</si>
  <si>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</si>
  <si>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</si>
  <si>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</si>
  <si>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</si>
  <si>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</si>
  <si>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</si>
  <si>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</si>
  <si>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</si>
  <si>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</si>
  <si>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</si>
  <si>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</si>
  <si>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</si>
  <si>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</si>
  <si>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</si>
  <si>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</si>
  <si>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</si>
  <si>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</si>
  <si>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</si>
  <si>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</si>
  <si>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</si>
  <si>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</si>
  <si>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</si>
  <si>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</si>
  <si>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</si>
  <si>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</si>
  <si>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</si>
  <si>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</si>
  <si>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</si>
  <si>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</si>
  <si>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</si>
  <si>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</si>
  <si>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</si>
  <si>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</si>
  <si>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</si>
  <si>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</si>
  <si>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</si>
  <si>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</si>
  <si>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</si>
  <si>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</si>
  <si>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</si>
  <si>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</si>
  <si>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</si>
  <si>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</si>
  <si>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</si>
  <si>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</si>
  <si>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</si>
  <si>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</si>
  <si>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</si>
  <si>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</si>
  <si>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</si>
  <si>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</si>
  <si>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</si>
  <si>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</si>
  <si>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</si>
  <si>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</si>
  <si>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</si>
  <si>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</si>
  <si>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</si>
  <si>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</si>
  <si>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</si>
  <si>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</si>
  <si>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</si>
  <si>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</si>
  <si>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</si>
  <si>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</si>
  <si>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</si>
  <si>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</si>
  <si>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</si>
  <si>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</si>
  <si>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</si>
  <si>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</si>
  <si>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</si>
  <si>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</si>
  <si>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</si>
  <si>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</si>
  <si>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</si>
  <si>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</si>
  <si>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</si>
  <si>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</si>
  <si>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</si>
  <si>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</si>
  <si>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</si>
  <si>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</si>
  <si>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</si>
  <si>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</si>
  <si>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</si>
  <si>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</si>
  <si>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</si>
  <si>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</si>
  <si>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</si>
  <si>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</si>
  <si>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</si>
  <si>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</si>
  <si>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</si>
  <si>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</si>
  <si>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</si>
  <si>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</si>
  <si>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</si>
  <si>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</si>
  <si>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</si>
  <si>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</si>
  <si>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</si>
  <si>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</si>
  <si>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</si>
  <si>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</si>
  <si>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</si>
  <si>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</si>
  <si>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</si>
  <si>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</si>
  <si>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</si>
  <si>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</si>
  <si>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</si>
  <si>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</si>
  <si>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</si>
  <si>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</si>
  <si>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</si>
  <si>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</si>
  <si>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</si>
  <si>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</si>
  <si>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</si>
  <si>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</si>
  <si>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</si>
  <si>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</si>
  <si>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</si>
  <si>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</si>
  <si>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</si>
  <si>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</si>
  <si>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</si>
  <si>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</si>
  <si>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</si>
  <si>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</si>
  <si>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</si>
  <si>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</si>
  <si>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</si>
  <si>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</si>
  <si>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</si>
  <si>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</si>
  <si>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</si>
  <si>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</si>
  <si>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</si>
  <si>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</si>
  <si>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</si>
  <si>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</si>
  <si>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</si>
  <si>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</si>
  <si>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</si>
  <si>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</si>
  <si>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</si>
  <si>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</si>
  <si>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</si>
  <si>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</si>
  <si>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</si>
  <si>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</si>
  <si>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</si>
  <si>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</si>
  <si>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</si>
  <si>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</si>
  <si>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</si>
  <si>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</si>
  <si>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</si>
  <si>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</si>
  <si>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</si>
  <si>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</si>
  <si>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</si>
  <si>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</si>
  <si>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</si>
  <si>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</si>
  <si>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</si>
  <si>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</si>
  <si>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</si>
  <si>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</si>
  <si>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</si>
  <si>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</si>
  <si>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</si>
  <si>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</si>
  <si>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</si>
  <si>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</si>
  <si>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</si>
  <si>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</si>
  <si>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</si>
  <si>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</si>
  <si>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</si>
  <si>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</si>
  <si>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</si>
  <si>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</si>
  <si>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</si>
  <si>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</si>
  <si>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</si>
  <si>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</si>
  <si>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</si>
  <si>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</si>
  <si>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</si>
  <si>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</si>
  <si>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</si>
  <si>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</si>
  <si>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</si>
  <si>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</si>
  <si>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</si>
  <si>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</si>
  <si>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</si>
  <si>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</si>
  <si>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</si>
  <si>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</si>
  <si>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</si>
  <si>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</si>
  <si>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</si>
  <si>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</si>
  <si>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</si>
  <si>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</si>
  <si>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</si>
  <si>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</si>
  <si>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</si>
  <si>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</si>
  <si>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</si>
  <si>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</si>
  <si>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</si>
  <si>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</si>
  <si>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</si>
  <si>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</si>
  <si>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</si>
  <si>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</si>
  <si>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</si>
  <si>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</si>
  <si>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</si>
  <si>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</si>
  <si>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</si>
  <si>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</si>
  <si>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</si>
  <si>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</si>
  <si>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</si>
  <si>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</si>
  <si>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</si>
  <si>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</si>
  <si>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</si>
  <si>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</si>
  <si>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</si>
  <si>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</si>
  <si>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</si>
  <si>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</si>
  <si>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</si>
  <si>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</si>
  <si>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</si>
  <si>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</si>
  <si>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</si>
  <si>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</si>
  <si>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</si>
  <si>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</si>
  <si>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</si>
  <si>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</si>
  <si>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</si>
  <si>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</si>
  <si>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</si>
  <si>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</si>
  <si>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</si>
  <si>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</si>
  <si>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</si>
  <si>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</si>
  <si>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</si>
  <si>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</si>
  <si>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</si>
  <si>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</si>
  <si>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</si>
  <si>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</si>
  <si>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</si>
  <si>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</si>
  <si>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</si>
  <si>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</si>
  <si>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</si>
  <si>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</si>
  <si>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</si>
  <si>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</si>
  <si>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</si>
  <si>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</si>
  <si>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</si>
  <si>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</si>
  <si>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</si>
  <si>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</si>
  <si>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</si>
  <si>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</si>
  <si>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</si>
  <si>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</si>
  <si>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</si>
  <si>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</si>
  <si>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</si>
  <si>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</si>
  <si>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</si>
  <si>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</si>
  <si>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</si>
  <si>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</si>
  <si>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</si>
  <si>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</si>
  <si>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</si>
  <si>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</si>
  <si>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</si>
  <si>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</si>
  <si>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</si>
  <si>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</si>
  <si>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</si>
  <si>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</si>
  <si>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</si>
  <si>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</si>
  <si>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</si>
  <si>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</si>
  <si>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</si>
  <si>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</si>
  <si>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</si>
  <si>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</si>
  <si>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</si>
  <si>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</si>
  <si>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</si>
  <si>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</si>
  <si>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</si>
  <si>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</si>
  <si>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</si>
  <si>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</si>
  <si>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</si>
  <si>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</si>
  <si>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</si>
  <si>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</si>
  <si>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</si>
  <si>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</si>
  <si>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</si>
  <si>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</si>
  <si>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</si>
  <si>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</si>
  <si>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</si>
  <si>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</si>
  <si>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</si>
  <si>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</si>
  <si>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</si>
  <si>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</si>
  <si>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</si>
  <si>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</si>
  <si>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</si>
  <si>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</si>
  <si>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</si>
  <si>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</si>
  <si>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</si>
  <si>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</si>
  <si>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</si>
  <si>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</si>
  <si>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</si>
  <si>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</si>
  <si>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</si>
  <si>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</si>
  <si>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</si>
  <si>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</si>
  <si>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</si>
  <si>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</si>
  <si>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</si>
  <si>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</si>
  <si>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</si>
  <si>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</si>
  <si>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</si>
  <si>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</si>
  <si>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</si>
  <si>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</si>
  <si>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</si>
  <si>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</si>
  <si>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</si>
  <si>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</si>
  <si>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</si>
  <si>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</si>
  <si>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</si>
  <si>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</si>
  <si>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</si>
  <si>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</si>
  <si>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</si>
  <si>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</si>
  <si>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</si>
  <si>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</si>
  <si>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</si>
  <si>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</si>
  <si>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</si>
  <si>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</si>
  <si>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</si>
  <si>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</si>
  <si>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</si>
  <si>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</si>
  <si>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</si>
  <si>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</si>
  <si>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</si>
  <si>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</si>
  <si>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</si>
  <si>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</si>
  <si>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</si>
  <si>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</si>
  <si>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</si>
  <si>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</si>
  <si>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</si>
  <si>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</si>
  <si>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</si>
  <si>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</si>
  <si>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</si>
  <si>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</si>
  <si>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</si>
  <si>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</si>
  <si>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</si>
  <si>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</si>
  <si>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</si>
  <si>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</si>
  <si>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</si>
  <si>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</si>
  <si>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</si>
  <si>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</si>
  <si>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</si>
  <si>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</si>
  <si>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</si>
  <si>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</si>
  <si>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</si>
  <si>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</si>
  <si>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</si>
  <si>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</si>
  <si>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</si>
  <si>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</si>
  <si>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</si>
  <si>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</si>
  <si>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</si>
  <si>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</si>
  <si>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</si>
  <si>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</si>
  <si>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</si>
  <si>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</si>
  <si>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</si>
  <si>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</si>
  <si>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</si>
  <si>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</si>
  <si>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</si>
  <si>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</si>
  <si>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</si>
  <si>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</si>
  <si>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</si>
  <si>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</si>
  <si>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</si>
  <si>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</si>
  <si>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</si>
  <si>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</si>
  <si>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</si>
  <si>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</si>
  <si>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</si>
  <si>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</si>
  <si>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</si>
  <si>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</si>
  <si>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</si>
  <si>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</si>
  <si>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</si>
  <si>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</si>
  <si>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</si>
  <si>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</si>
  <si>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</si>
  <si>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</si>
  <si>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</si>
  <si>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</si>
  <si>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</si>
  <si>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</si>
  <si>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</si>
  <si>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</si>
  <si>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</si>
  <si>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</si>
  <si>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</si>
  <si>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</si>
  <si>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</si>
  <si>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</si>
  <si>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</si>
  <si>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</si>
  <si>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</si>
  <si>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</si>
  <si>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</si>
  <si>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</si>
  <si>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</si>
  <si>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</si>
  <si>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</si>
  <si>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</si>
  <si>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</si>
  <si>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</si>
  <si>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</si>
  <si>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</si>
  <si>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</si>
  <si>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</si>
  <si>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</si>
  <si>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</si>
  <si>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</si>
  <si>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</si>
  <si>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</si>
  <si>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</si>
  <si>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</si>
  <si>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</si>
  <si>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</si>
  <si>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</si>
  <si>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</si>
  <si>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</si>
  <si>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</si>
  <si>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</si>
  <si>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</si>
  <si>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</si>
  <si>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</si>
  <si>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</si>
  <si>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</si>
  <si>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</si>
  <si>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</si>
  <si>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</si>
  <si>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</si>
  <si>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</si>
  <si>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</si>
  <si>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</si>
  <si>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</si>
  <si>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</si>
  <si>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</si>
  <si>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</si>
  <si>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</si>
  <si>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</si>
  <si>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</si>
  <si>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</si>
  <si>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</si>
  <si>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</si>
  <si>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</si>
  <si>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</si>
  <si>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</si>
  <si>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</si>
  <si>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</si>
  <si>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</si>
  <si>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</si>
  <si>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</si>
  <si>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</si>
  <si>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</si>
  <si>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</si>
  <si>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</si>
  <si>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</si>
  <si>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</si>
  <si>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</si>
  <si>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</si>
  <si>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</si>
  <si>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</si>
  <si>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</si>
  <si>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</si>
  <si>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</si>
  <si>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</si>
  <si>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</si>
  <si>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</si>
  <si>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</si>
  <si>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</si>
  <si>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</si>
  <si>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</si>
  <si>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</si>
  <si>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</si>
  <si>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</si>
  <si>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</si>
  <si>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</si>
  <si>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</si>
  <si>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</si>
  <si>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</si>
  <si>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</si>
  <si>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</si>
  <si>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</si>
  <si>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</si>
  <si>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</si>
  <si>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</si>
  <si>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</si>
  <si>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</si>
  <si>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</si>
  <si>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</si>
  <si>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</si>
  <si>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</si>
  <si>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</si>
  <si>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</si>
  <si>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</si>
  <si>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</si>
  <si>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</si>
  <si>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</si>
  <si>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</si>
  <si>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</si>
  <si>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</si>
  <si>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</si>
  <si>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</si>
  <si>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</si>
  <si>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</si>
  <si>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</si>
  <si>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</si>
  <si>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</si>
  <si>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</si>
  <si>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</si>
  <si>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</si>
  <si>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</si>
  <si>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</si>
  <si>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</si>
  <si>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</si>
  <si>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</si>
  <si>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</si>
  <si>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</si>
  <si>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</si>
  <si>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</si>
  <si>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</si>
  <si>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</si>
  <si>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</si>
  <si>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</si>
  <si>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</si>
  <si>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</si>
  <si>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</si>
  <si>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</si>
  <si>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</si>
  <si>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</si>
  <si>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</si>
  <si>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</si>
  <si>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</si>
  <si>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</si>
  <si>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</si>
  <si>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</si>
  <si>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</si>
  <si>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</si>
  <si>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</si>
  <si>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</si>
  <si>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</si>
  <si>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</si>
  <si>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</si>
  <si>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</si>
  <si>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</si>
  <si>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</si>
  <si>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</si>
  <si>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</si>
  <si>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</si>
  <si>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</si>
  <si>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</si>
  <si>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</si>
  <si>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</si>
  <si>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</si>
  <si>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</si>
  <si>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</si>
  <si>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</si>
  <si>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</si>
  <si>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</si>
  <si>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</si>
  <si>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</si>
  <si>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</si>
  <si>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</si>
  <si>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</si>
  <si>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</si>
  <si>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</si>
  <si>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</si>
  <si>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</si>
  <si>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</si>
  <si>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</si>
  <si>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</si>
  <si>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</si>
  <si>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</si>
  <si>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</si>
  <si>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</si>
  <si>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</si>
  <si>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</si>
  <si>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</si>
  <si>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</si>
  <si>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</si>
  <si>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</si>
  <si>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</si>
  <si>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</si>
  <si>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</si>
  <si>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</si>
  <si>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</si>
  <si>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</si>
  <si>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</si>
  <si>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</si>
  <si>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</si>
  <si>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</si>
  <si>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</si>
  <si>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</si>
  <si>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</si>
  <si>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</si>
  <si>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</si>
  <si>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</si>
  <si>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</si>
  <si>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</si>
  <si>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</si>
  <si>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</si>
  <si>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</si>
  <si>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</si>
  <si>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</si>
  <si>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</si>
  <si>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</si>
  <si>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</si>
  <si>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</si>
  <si>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</si>
  <si>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</si>
  <si>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</si>
  <si>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</si>
  <si>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</si>
  <si>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</si>
  <si>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</si>
  <si>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</si>
  <si>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</si>
  <si>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</si>
  <si>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</si>
  <si>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</si>
  <si>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</si>
  <si>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</si>
  <si>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</si>
  <si>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</si>
  <si>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</si>
  <si>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</si>
  <si>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</si>
  <si>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</si>
  <si>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</si>
  <si>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</si>
  <si>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</si>
  <si>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</si>
  <si>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</si>
  <si>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</si>
  <si>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</si>
  <si>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</si>
  <si>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</si>
  <si>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</si>
  <si>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</si>
  <si>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</si>
  <si>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</si>
  <si>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</si>
  <si>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</si>
  <si>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</si>
  <si>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</si>
  <si>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</si>
  <si>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</si>
  <si>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</si>
  <si>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</si>
  <si>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</si>
  <si>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</si>
  <si>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</si>
  <si>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</si>
  <si>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</si>
  <si>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</si>
  <si>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</si>
  <si>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</si>
  <si>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</si>
  <si>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</si>
  <si>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</si>
  <si>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</si>
  <si>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</si>
  <si>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</si>
  <si>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</si>
  <si>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</si>
  <si>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</si>
  <si>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</si>
  <si>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</si>
  <si>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</si>
  <si>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</si>
  <si>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</si>
  <si>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</si>
  <si>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</si>
  <si>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</si>
  <si>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</si>
  <si>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</si>
  <si>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</si>
  <si>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</si>
  <si>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</si>
  <si>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</si>
  <si>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</si>
  <si>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</si>
  <si>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</si>
  <si>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</si>
  <si>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</si>
  <si>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</si>
  <si>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</si>
  <si>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</si>
  <si>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</si>
  <si>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</si>
  <si>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</si>
  <si>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</si>
  <si>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</si>
  <si>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</si>
  <si>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</si>
  <si>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</si>
  <si>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</si>
  <si>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</si>
  <si>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</si>
  <si>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</si>
  <si>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</si>
  <si>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</si>
  <si>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</si>
  <si>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</si>
  <si>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</si>
  <si>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</si>
  <si>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</si>
  <si>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</si>
  <si>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</si>
  <si>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</si>
  <si>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</si>
  <si>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</si>
  <si>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</si>
  <si>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</si>
  <si>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</si>
  <si>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</si>
  <si>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</si>
  <si>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</si>
  <si>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</si>
  <si>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</si>
  <si>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</si>
  <si>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</si>
  <si>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</si>
  <si>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</si>
  <si>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</si>
  <si>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</si>
  <si>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</si>
  <si>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</si>
  <si>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</si>
  <si>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</si>
  <si>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</si>
  <si>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</si>
  <si>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</si>
  <si>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</si>
  <si>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</si>
  <si>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</si>
  <si>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</si>
  <si>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</si>
  <si>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</si>
  <si>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</si>
  <si>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</si>
  <si>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</si>
  <si>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</si>
  <si>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</si>
  <si>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</si>
  <si>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</si>
  <si>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</si>
  <si>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</si>
  <si>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</si>
  <si>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</si>
  <si>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</si>
  <si>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</si>
  <si>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</si>
  <si>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</si>
  <si>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</si>
  <si>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</si>
  <si>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</si>
  <si>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</si>
  <si>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</si>
  <si>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</si>
  <si>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</si>
  <si>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</si>
  <si>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</si>
  <si>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</si>
  <si>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</si>
  <si>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</si>
  <si>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</si>
  <si>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</si>
  <si>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</si>
  <si>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</si>
  <si>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</si>
  <si>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</si>
  <si>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</si>
  <si>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</si>
  <si>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</si>
  <si>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</si>
  <si>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</si>
  <si>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</si>
  <si>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</si>
  <si>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</si>
  <si>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</si>
  <si>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</si>
  <si>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</si>
  <si>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</si>
  <si>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</si>
  <si>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</si>
  <si>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</si>
  <si>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</si>
  <si>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</si>
  <si>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</si>
  <si>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</si>
  <si>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</si>
  <si>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</si>
  <si>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</si>
  <si>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</si>
  <si>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</si>
  <si>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</si>
  <si>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</si>
  <si>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</si>
  <si>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</si>
  <si>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</si>
  <si>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</si>
  <si>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</si>
  <si>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</si>
  <si>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</si>
  <si>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</si>
  <si>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</si>
  <si>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</si>
  <si>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</si>
  <si>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</si>
  <si>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</si>
  <si>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</si>
  <si>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</si>
  <si>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</si>
  <si>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</si>
  <si>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</si>
  <si>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</si>
  <si>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</si>
  <si>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</si>
  <si>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</si>
  <si>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</si>
  <si>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</si>
  <si>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</si>
  <si>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</si>
  <si>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</si>
  <si>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</si>
  <si>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</si>
  <si>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</si>
  <si>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</si>
  <si>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</si>
  <si>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</si>
  <si>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</si>
  <si>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</si>
  <si>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</si>
  <si>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</si>
  <si>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</si>
  <si>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</si>
  <si>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</si>
  <si>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</si>
  <si>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</si>
  <si>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</si>
  <si>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</si>
  <si>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</si>
  <si>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</si>
  <si>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</si>
  <si>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</si>
  <si>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</si>
  <si>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</si>
  <si>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</si>
  <si>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</si>
  <si>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</si>
  <si>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</si>
  <si>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</si>
  <si>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</si>
  <si>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</si>
  <si>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</si>
  <si>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</si>
  <si>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</si>
  <si>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</si>
  <si>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</si>
  <si>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</si>
  <si>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</si>
  <si>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</si>
  <si>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</si>
  <si>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</si>
  <si>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</si>
  <si>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</si>
  <si>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</si>
  <si>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</si>
  <si>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</si>
  <si>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</si>
  <si>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</si>
  <si>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</si>
  <si>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</si>
  <si>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</si>
  <si>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</si>
  <si>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</si>
  <si>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</si>
  <si>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</si>
  <si>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</si>
  <si>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</si>
  <si>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</si>
  <si>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</si>
  <si>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</si>
  <si>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</si>
  <si>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</si>
  <si>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</si>
  <si>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</si>
  <si>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</si>
  <si>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</si>
  <si>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</si>
  <si>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</si>
  <si>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</si>
  <si>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</si>
  <si>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</si>
  <si>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</si>
  <si>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</si>
  <si>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</si>
  <si>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</si>
  <si>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</si>
  <si>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</si>
  <si>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</si>
  <si>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</si>
  <si>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</si>
  <si>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</si>
  <si>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</si>
  <si>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</si>
  <si>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</si>
  <si>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</si>
  <si>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</si>
  <si>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</si>
  <si>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</si>
  <si>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</si>
  <si>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</si>
  <si>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</si>
  <si>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</si>
  <si>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</si>
  <si>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</si>
  <si>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</si>
  <si>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</si>
  <si>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</si>
  <si>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</si>
  <si>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</si>
  <si>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</si>
  <si>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</si>
  <si>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</si>
  <si>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</si>
  <si>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</si>
  <si>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</si>
  <si>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</si>
  <si>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</si>
  <si>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</si>
  <si>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</si>
  <si>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</si>
  <si>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</si>
  <si>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</si>
  <si>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</si>
  <si>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</si>
  <si>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</si>
  <si>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</si>
  <si>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</si>
  <si>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</si>
  <si>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</si>
  <si>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</si>
  <si>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</si>
  <si>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</si>
  <si>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</si>
  <si>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</si>
  <si>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</si>
  <si>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</si>
  <si>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</si>
  <si>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</si>
  <si>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</si>
  <si>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</si>
  <si>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</si>
  <si>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</si>
  <si>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</si>
  <si>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</si>
  <si>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</si>
  <si>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</si>
  <si>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</si>
  <si>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</si>
  <si>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</si>
  <si>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</si>
  <si>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</si>
  <si>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</si>
  <si>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</si>
  <si>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</si>
  <si>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</si>
  <si>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</si>
  <si>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</si>
  <si>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</si>
  <si>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</si>
  <si>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</si>
  <si>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</si>
  <si>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</si>
  <si>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</si>
  <si>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</si>
  <si>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</si>
  <si>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</si>
  <si>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</si>
  <si>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</si>
  <si>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</si>
  <si>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</si>
  <si>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</si>
  <si>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</si>
  <si>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</si>
  <si>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</si>
  <si>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</si>
  <si>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</si>
  <si>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</si>
  <si>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</si>
  <si>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</si>
  <si>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</si>
  <si>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</si>
  <si>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</si>
  <si>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</si>
  <si>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</si>
  <si>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</si>
  <si>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</si>
  <si>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</si>
  <si>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</si>
  <si>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</si>
  <si>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</si>
  <si>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</si>
  <si>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</si>
  <si>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</si>
  <si>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</si>
  <si>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</si>
  <si>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</si>
  <si>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</si>
  <si>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</si>
  <si>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</si>
  <si>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</si>
  <si>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</si>
  <si>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</si>
  <si>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</si>
  <si>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</si>
  <si>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</si>
  <si>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</si>
  <si>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</si>
  <si>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</si>
  <si>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</si>
  <si>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</si>
  <si>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</si>
  <si>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</si>
  <si>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</si>
  <si>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</si>
  <si>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</si>
  <si>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</si>
  <si>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</si>
  <si>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</si>
  <si>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</si>
  <si>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</si>
  <si>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</si>
  <si>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</si>
  <si>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</si>
  <si>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</si>
  <si>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</si>
  <si>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</si>
  <si>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</si>
  <si>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</si>
  <si>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</si>
  <si>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</si>
  <si>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</si>
  <si>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</si>
  <si>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</si>
  <si>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</si>
  <si>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</si>
  <si>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</si>
  <si>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</si>
  <si>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</si>
  <si>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</si>
  <si>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</si>
  <si>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</si>
  <si>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</si>
  <si>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</si>
  <si>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</si>
  <si>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</si>
  <si>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</si>
  <si>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</si>
  <si>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</si>
  <si>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</si>
  <si>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</si>
  <si>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</si>
  <si>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</si>
  <si>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</si>
  <si>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</si>
  <si>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</si>
  <si>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</si>
  <si>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</si>
  <si>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</si>
  <si>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</si>
  <si>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</si>
  <si>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</si>
  <si>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</si>
  <si>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</si>
  <si>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</si>
  <si>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</si>
  <si>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</si>
  <si>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</si>
  <si>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</si>
  <si>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</si>
  <si>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</si>
  <si>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</si>
  <si>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</si>
  <si>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</si>
  <si>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</si>
  <si>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</si>
  <si>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</si>
  <si>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</si>
  <si>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</si>
  <si>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</si>
  <si>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</si>
  <si>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</si>
  <si>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</si>
  <si>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</si>
  <si>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</si>
  <si>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</si>
  <si>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</si>
  <si>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</si>
  <si>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</si>
  <si>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</si>
  <si>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</si>
  <si>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</si>
  <si>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</si>
  <si>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</si>
  <si>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</si>
  <si>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</si>
  <si>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</si>
  <si>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</si>
  <si>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</si>
  <si>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</si>
  <si>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</si>
  <si>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</si>
  <si>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</si>
  <si>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</si>
  <si>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</si>
  <si>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</si>
  <si>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</si>
  <si>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</si>
  <si>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</si>
  <si>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</si>
  <si>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</si>
  <si>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</si>
  <si>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</si>
  <si>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</si>
  <si>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</si>
  <si>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</si>
  <si>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</si>
  <si>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</si>
  <si>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</si>
  <si>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</si>
  <si>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</si>
  <si>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</si>
  <si>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</si>
  <si>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</si>
  <si>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</si>
  <si>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</si>
  <si>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</si>
  <si>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</si>
  <si>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</si>
  <si>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</si>
  <si>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</si>
  <si>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</si>
  <si>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</si>
  <si>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</si>
  <si>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</si>
  <si>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</si>
  <si>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</si>
  <si>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</si>
  <si>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</si>
  <si>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</si>
  <si>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</si>
  <si>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</si>
  <si>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</si>
  <si>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</si>
  <si>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</si>
  <si>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</si>
  <si>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</si>
  <si>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</si>
  <si>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</si>
  <si>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</si>
  <si>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</si>
  <si>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</si>
  <si>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</si>
  <si>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</si>
  <si>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</si>
  <si>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</si>
  <si>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</si>
  <si>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</si>
  <si>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</si>
  <si>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</si>
  <si>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</si>
  <si>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</si>
  <si>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</si>
  <si>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</si>
  <si>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</si>
  <si>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</si>
  <si>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</si>
  <si>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</si>
  <si>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</si>
  <si>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</si>
  <si>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</si>
  <si>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</si>
  <si>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</si>
  <si>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</si>
  <si>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</si>
  <si>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</si>
  <si>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</si>
  <si>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</si>
  <si>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</si>
  <si>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</si>
  <si>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</si>
  <si>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</si>
  <si>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</si>
  <si>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</si>
  <si>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</si>
  <si>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</si>
  <si>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</si>
  <si>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</si>
  <si>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</si>
  <si>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</si>
  <si>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</si>
  <si>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</si>
  <si>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</si>
  <si>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</si>
  <si>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</si>
  <si>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</si>
  <si>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</si>
  <si>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</si>
  <si>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</si>
  <si>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</si>
  <si>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</si>
  <si>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</si>
  <si>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</si>
  <si>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</si>
  <si>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</si>
  <si>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</si>
  <si>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</si>
  <si>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</si>
  <si>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</si>
  <si>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</si>
  <si>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</si>
  <si>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</si>
  <si>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</si>
  <si>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</si>
  <si>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</si>
  <si>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</si>
  <si>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</si>
  <si>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</si>
  <si>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</si>
  <si>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</si>
  <si>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</si>
  <si>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</si>
  <si>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</si>
  <si>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</si>
  <si>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</si>
  <si>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</si>
  <si>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</si>
  <si>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</si>
  <si>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</si>
  <si>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</si>
  <si>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</si>
  <si>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</si>
  <si>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</si>
  <si>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</si>
  <si>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</si>
  <si>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</si>
  <si>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</si>
  <si>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</si>
  <si>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</si>
  <si>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</si>
  <si>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</si>
  <si>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</si>
  <si>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</si>
  <si>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</si>
  <si>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</si>
  <si>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</si>
  <si>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</si>
  <si>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</si>
  <si>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</si>
  <si>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</si>
  <si>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</si>
  <si>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</si>
  <si>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</si>
  <si>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</si>
  <si>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</si>
  <si>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</si>
  <si>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</si>
  <si>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</si>
  <si>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</si>
  <si>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</si>
  <si>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</si>
  <si>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</si>
  <si>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</si>
  <si>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</si>
  <si>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</si>
  <si>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</si>
  <si>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</si>
  <si>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</si>
  <si>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</si>
  <si>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</si>
  <si>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</si>
  <si>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</si>
  <si>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</si>
  <si>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</si>
  <si>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</si>
  <si>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</si>
  <si>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</si>
  <si>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</si>
  <si>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</si>
  <si>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</si>
  <si>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</si>
  <si>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</si>
  <si>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</si>
  <si>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</si>
  <si>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</si>
  <si>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</si>
  <si>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</si>
  <si>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</si>
  <si>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</si>
  <si>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</si>
  <si>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</si>
  <si>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</si>
  <si>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</si>
  <si>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</si>
  <si>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</si>
  <si>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</si>
  <si>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</si>
  <si>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</si>
  <si>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</si>
  <si>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</si>
  <si>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</si>
  <si>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</si>
  <si>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</si>
  <si>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</si>
  <si>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</si>
  <si>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</si>
  <si>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</si>
  <si>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</si>
  <si>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</si>
  <si>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</si>
  <si>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</si>
  <si>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</si>
  <si>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</si>
  <si>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</si>
  <si>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</si>
  <si>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</si>
  <si>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</si>
  <si>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</si>
  <si>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</si>
  <si>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</si>
  <si>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</si>
  <si>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</si>
  <si>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</si>
  <si>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</si>
  <si>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</si>
  <si>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</si>
  <si>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</si>
  <si>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</si>
  <si>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</si>
  <si>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</si>
  <si>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</si>
  <si>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</si>
  <si>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</si>
  <si>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</si>
  <si>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</si>
  <si>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</si>
  <si>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</si>
  <si>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</si>
  <si>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</si>
  <si>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</si>
  <si>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</si>
  <si>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</si>
  <si>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</si>
  <si>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</si>
  <si>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</si>
  <si>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</si>
  <si>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</si>
  <si>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</si>
  <si>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</si>
  <si>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</si>
  <si>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</si>
  <si>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</si>
  <si>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</si>
  <si>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</si>
  <si>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</si>
  <si>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</si>
  <si>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</si>
  <si>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</si>
  <si>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</si>
  <si>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</si>
  <si>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</si>
  <si>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</si>
  <si>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</si>
  <si>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</si>
  <si>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</si>
  <si>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</si>
  <si>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</si>
  <si>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</si>
  <si>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</si>
  <si>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</si>
  <si>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</si>
  <si>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</si>
  <si>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</si>
  <si>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</si>
  <si>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</si>
  <si>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</si>
  <si>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</si>
  <si>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</si>
  <si>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</si>
  <si>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</si>
  <si>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</si>
  <si>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</si>
  <si>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</si>
  <si>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</si>
  <si>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</si>
  <si>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</si>
  <si>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</si>
  <si>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</si>
  <si>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</si>
  <si>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</si>
  <si>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</si>
  <si>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</si>
  <si>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</si>
  <si>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</si>
  <si>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</si>
  <si>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</si>
  <si>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</si>
  <si>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</si>
  <si>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</si>
  <si>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</si>
  <si>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</si>
  <si>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</si>
  <si>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</si>
  <si>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</si>
  <si>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</si>
  <si>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</si>
  <si>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</si>
  <si>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</si>
  <si>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</si>
  <si>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</si>
  <si>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</si>
  <si>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</si>
  <si>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</si>
  <si>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</si>
  <si>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</si>
  <si>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</si>
  <si>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</si>
  <si>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</si>
  <si>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</si>
  <si>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</si>
  <si>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</si>
  <si>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</si>
  <si>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</si>
  <si>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</si>
  <si>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</si>
  <si>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</si>
  <si>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</si>
  <si>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</si>
  <si>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</si>
  <si>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</si>
  <si>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</si>
  <si>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</si>
  <si>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</si>
  <si>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</si>
  <si>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</si>
  <si>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</si>
  <si>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</si>
  <si>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</si>
  <si>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</si>
  <si>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</si>
  <si>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</si>
  <si>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</si>
  <si>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</si>
  <si>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</si>
  <si>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</si>
  <si>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</si>
  <si>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</si>
  <si>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</si>
  <si>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</si>
  <si>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</si>
  <si>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</si>
  <si>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</si>
  <si>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</si>
  <si>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</si>
  <si>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</si>
  <si>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</si>
  <si>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</si>
  <si>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</si>
  <si>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</si>
  <si>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</si>
  <si>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</si>
  <si>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</si>
  <si>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</si>
  <si>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</si>
  <si>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</si>
  <si>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</si>
  <si>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</si>
  <si>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</si>
  <si>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</si>
  <si>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</si>
  <si>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</si>
  <si>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</si>
  <si>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</si>
  <si>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</si>
  <si>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</si>
  <si>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</si>
  <si>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</si>
  <si>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</si>
  <si>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</si>
  <si>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</si>
  <si>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</si>
  <si>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</si>
  <si>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</si>
  <si>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</si>
  <si>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</si>
  <si>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</si>
  <si>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</si>
  <si>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</si>
  <si>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</si>
  <si>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</si>
  <si>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</si>
  <si>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</si>
  <si>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</si>
  <si>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</si>
  <si>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</si>
  <si>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</si>
  <si>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</si>
  <si>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</si>
  <si>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</si>
  <si>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</si>
  <si>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</si>
  <si>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</si>
  <si>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</si>
  <si>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</si>
  <si>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</si>
  <si>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</si>
  <si>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</si>
  <si>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</si>
  <si>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</si>
  <si>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</si>
  <si>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</si>
  <si>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</si>
  <si>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</si>
  <si>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</si>
  <si>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</si>
  <si>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</si>
  <si>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</si>
  <si>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</si>
  <si>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</si>
  <si>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</si>
  <si>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</si>
  <si>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</si>
  <si>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</si>
  <si>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</si>
  <si>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</si>
  <si>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</si>
  <si>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</si>
  <si>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</si>
  <si>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</si>
  <si>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</si>
  <si>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</si>
  <si>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</si>
  <si>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</si>
  <si>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</si>
  <si>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</si>
  <si>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</si>
  <si>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</si>
  <si>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</si>
  <si>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</si>
  <si>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</si>
  <si>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</si>
  <si>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</si>
  <si>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</si>
  <si>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</si>
  <si>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</si>
  <si>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</si>
  <si>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</si>
  <si>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</si>
  <si>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</si>
  <si>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</si>
  <si>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</si>
  <si>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</si>
  <si>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</si>
  <si>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</si>
  <si>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</si>
  <si>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</si>
  <si>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</si>
  <si>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</si>
  <si>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</si>
  <si>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</si>
  <si>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</si>
  <si>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</si>
  <si>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</si>
  <si>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</si>
  <si>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</si>
  <si>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</si>
  <si>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</si>
  <si>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</si>
  <si>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</si>
  <si>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</si>
  <si>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</si>
  <si>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</si>
  <si>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</si>
  <si>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</si>
  <si>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</si>
  <si>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</si>
  <si>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</si>
  <si>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</si>
  <si>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</si>
  <si>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</si>
  <si>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</si>
  <si>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</si>
  <si>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</si>
  <si>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</si>
  <si>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</si>
  <si>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</si>
  <si>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</si>
  <si>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</si>
  <si>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</si>
  <si>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</si>
  <si>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</si>
  <si>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</si>
  <si>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</si>
  <si>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</si>
  <si>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</si>
  <si>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</si>
  <si>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</si>
  <si>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</si>
  <si>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</si>
  <si>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</si>
  <si>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</si>
  <si>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</si>
  <si>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</si>
  <si>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</si>
  <si>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</si>
  <si>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</si>
  <si>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</si>
  <si>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</si>
  <si>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</si>
  <si>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</si>
  <si>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</si>
  <si>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</si>
  <si>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</si>
  <si>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</si>
  <si>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</si>
  <si>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</si>
  <si>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</si>
  <si>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</si>
  <si>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</si>
  <si>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</si>
  <si>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</si>
  <si>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</si>
  <si>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</si>
  <si>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</si>
  <si>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</si>
  <si>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</si>
  <si>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</si>
  <si>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</si>
  <si>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</si>
  <si>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</si>
  <si>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</si>
  <si>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</si>
  <si>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</si>
  <si>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</si>
  <si>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</si>
  <si>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</si>
  <si>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</si>
  <si>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</si>
  <si>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</si>
  <si>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</si>
  <si>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</si>
  <si>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</si>
  <si>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</si>
  <si>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</si>
  <si>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</si>
  <si>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</si>
  <si>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</si>
  <si>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</si>
  <si>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</si>
  <si>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</si>
  <si>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</si>
  <si>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</si>
  <si>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</si>
  <si>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</si>
  <si>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</si>
  <si>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</si>
  <si>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</si>
  <si>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</si>
  <si>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</si>
  <si>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</si>
  <si>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</si>
  <si>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</si>
  <si>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</si>
  <si>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</si>
  <si>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</si>
  <si>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</si>
  <si>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</si>
  <si>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</si>
  <si>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</si>
  <si>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</si>
  <si>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</si>
  <si>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</si>
  <si>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</si>
  <si>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</si>
  <si>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</si>
  <si>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</si>
  <si>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</si>
  <si>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</si>
  <si>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</si>
  <si>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</si>
  <si>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</si>
  <si>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</si>
  <si>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</si>
  <si>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</si>
  <si>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</si>
  <si>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</si>
  <si>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</si>
  <si>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</si>
  <si>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</si>
  <si>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</si>
  <si>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</si>
  <si>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</si>
  <si>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</si>
  <si>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</si>
  <si>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</si>
  <si>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</si>
  <si>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</si>
  <si>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</si>
  <si>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</si>
  <si>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</si>
  <si>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</si>
  <si>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</si>
  <si>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</si>
  <si>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</si>
  <si>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</si>
  <si>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</si>
  <si>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</si>
  <si>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</si>
  <si>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</si>
  <si>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</si>
  <si>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</si>
  <si>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</si>
  <si>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</si>
  <si>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</si>
  <si>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</si>
  <si>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</si>
  <si>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</si>
  <si>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</si>
  <si>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</si>
  <si>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</si>
  <si>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</si>
  <si>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</si>
  <si>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</si>
  <si>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</si>
  <si>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</si>
  <si>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</si>
  <si>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</si>
  <si>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</si>
  <si>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</si>
  <si>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</si>
  <si>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</si>
  <si>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</si>
  <si>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</si>
  <si>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</si>
  <si>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</si>
  <si>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</si>
  <si>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</si>
  <si>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</si>
  <si>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</si>
  <si>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</si>
  <si>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</si>
  <si>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</si>
  <si>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</si>
  <si>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</si>
  <si>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</si>
  <si>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</si>
  <si>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</si>
  <si>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</si>
  <si>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</si>
  <si>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</si>
  <si>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</si>
  <si>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</si>
  <si>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</si>
  <si>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</si>
  <si>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</si>
  <si>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</si>
  <si>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</si>
  <si>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</si>
  <si>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</si>
  <si>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</si>
  <si>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</si>
  <si>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</si>
  <si>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</si>
  <si>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</si>
  <si>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</si>
  <si>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</si>
  <si>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</si>
  <si>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</si>
  <si>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</si>
  <si>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</si>
  <si>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</si>
  <si>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</si>
  <si>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</si>
  <si>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</si>
  <si>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</si>
  <si>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</si>
  <si>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</si>
  <si>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</si>
  <si>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</si>
  <si>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</si>
  <si>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</si>
  <si>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</si>
  <si>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</si>
  <si>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</si>
  <si>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</si>
  <si>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</si>
  <si>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</si>
  <si>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</si>
  <si>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</si>
  <si>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</si>
  <si>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</si>
  <si>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</si>
  <si>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</si>
  <si>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</si>
  <si>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</si>
  <si>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</si>
  <si>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</si>
  <si>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</si>
  <si>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</si>
  <si>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</si>
  <si>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</si>
  <si>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</si>
  <si>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</si>
  <si>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</si>
  <si>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</si>
  <si>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</si>
  <si>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</si>
  <si>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</si>
  <si>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</si>
  <si>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</si>
  <si>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</si>
  <si>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</si>
  <si>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</si>
  <si>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</si>
  <si>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</si>
  <si>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</si>
  <si>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</si>
  <si>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</si>
  <si>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</si>
  <si>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</si>
  <si>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</si>
  <si>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</si>
  <si>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</si>
  <si>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</si>
  <si>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</si>
  <si>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</si>
  <si>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</si>
  <si>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</si>
  <si>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</si>
  <si>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</si>
  <si>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</si>
  <si>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</si>
  <si>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</si>
  <si>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</si>
  <si>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</si>
  <si>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</si>
  <si>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</si>
  <si>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</si>
  <si>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</si>
  <si>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</si>
  <si>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</si>
  <si>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</si>
  <si>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</si>
  <si>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</si>
  <si>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</si>
  <si>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</si>
  <si>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</si>
  <si>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</si>
  <si>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</si>
  <si>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</si>
  <si>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</si>
  <si>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</si>
  <si>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</si>
  <si>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</si>
  <si>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</si>
  <si>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</si>
  <si>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</si>
  <si>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</si>
  <si>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</si>
  <si>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</si>
  <si>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</si>
  <si>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</si>
  <si>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</si>
  <si>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</si>
  <si>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</si>
  <si>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</si>
  <si>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</si>
  <si>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</si>
  <si>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</si>
  <si>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</si>
  <si>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</si>
  <si>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</si>
  <si>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</si>
  <si>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</si>
  <si>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</si>
  <si>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</si>
  <si>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</si>
  <si>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</si>
  <si>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</si>
  <si>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</si>
  <si>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</si>
  <si>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</si>
  <si>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</si>
  <si>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</si>
  <si>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</si>
  <si>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</si>
  <si>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</si>
  <si>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</si>
  <si>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</si>
  <si>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</si>
  <si>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</si>
  <si>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</si>
  <si>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</si>
  <si>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</si>
  <si>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</si>
  <si>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</si>
  <si>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</si>
  <si>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</si>
  <si>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</si>
  <si>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</si>
  <si>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</si>
  <si>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</si>
  <si>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</si>
  <si>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</si>
  <si>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</si>
  <si>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</si>
  <si>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</si>
  <si>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</si>
  <si>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</si>
  <si>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</si>
  <si>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</si>
  <si>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</si>
  <si>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</si>
  <si>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</si>
  <si>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</si>
  <si>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</si>
  <si>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</si>
  <si>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</si>
  <si>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</si>
  <si>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</si>
  <si>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</si>
  <si>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</si>
  <si>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</si>
  <si>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</si>
  <si>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</si>
  <si>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</si>
  <si>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</si>
  <si>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</si>
  <si>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</si>
  <si>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</si>
  <si>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</si>
  <si>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</si>
  <si>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</si>
  <si>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</si>
  <si>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</si>
  <si>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</si>
  <si>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</si>
  <si>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</si>
  <si>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</si>
  <si>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</si>
  <si>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</si>
  <si>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</si>
  <si>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</si>
  <si>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</si>
  <si>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</si>
  <si>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</si>
  <si>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</si>
  <si>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</si>
  <si>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</si>
  <si>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</si>
  <si>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</si>
  <si>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</si>
  <si>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</si>
  <si>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</si>
  <si>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</si>
  <si>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</si>
  <si>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</si>
  <si>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</si>
  <si>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</si>
  <si>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</si>
  <si>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</si>
  <si>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</si>
  <si>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</si>
  <si>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</si>
  <si>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</si>
  <si>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</si>
  <si>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</si>
  <si>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</si>
  <si>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</si>
  <si>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</si>
  <si>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</si>
  <si>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</si>
  <si>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</si>
  <si>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</si>
  <si>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</si>
  <si>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</si>
  <si>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</si>
  <si>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</si>
  <si>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</si>
  <si>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</si>
  <si>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</si>
  <si>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</si>
  <si>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</si>
  <si>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</si>
  <si>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</si>
  <si>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</si>
  <si>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</si>
  <si>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</si>
  <si>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</si>
  <si>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</si>
  <si>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</si>
  <si>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</si>
  <si>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</si>
  <si>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</si>
  <si>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</si>
  <si>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</si>
  <si>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</si>
  <si>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</si>
  <si>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</si>
  <si>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</si>
  <si>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</si>
  <si>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</si>
  <si>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</si>
  <si>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</si>
  <si>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</si>
  <si>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</si>
  <si>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</si>
  <si>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</si>
  <si>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</si>
  <si>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</si>
  <si>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</si>
  <si>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</si>
  <si>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</si>
  <si>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</si>
  <si>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</si>
  <si>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</si>
  <si>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</si>
  <si>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</si>
  <si>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</si>
  <si>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</si>
  <si>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</si>
  <si>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</si>
  <si>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</si>
  <si>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</si>
  <si>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</si>
  <si>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</si>
  <si>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</si>
  <si>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</si>
  <si>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</si>
  <si>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</si>
  <si>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</si>
  <si>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</si>
  <si>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</si>
  <si>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</si>
  <si>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</si>
  <si>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</si>
  <si>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</si>
  <si>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</si>
  <si>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</si>
  <si>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</si>
  <si>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</si>
  <si>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</si>
  <si>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</si>
  <si>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</si>
  <si>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</si>
  <si>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</si>
  <si>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</si>
  <si>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</si>
  <si>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</si>
  <si>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</si>
  <si>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</si>
  <si>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</si>
  <si>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</si>
  <si>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</si>
  <si>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</si>
  <si>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</si>
  <si>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</si>
  <si>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</si>
  <si>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</si>
  <si>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</si>
  <si>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</si>
  <si>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</si>
  <si>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</si>
  <si>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</si>
  <si>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</si>
  <si>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</si>
  <si>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</si>
  <si>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</si>
  <si>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</si>
  <si>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</si>
  <si>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</si>
  <si>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</si>
  <si>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</si>
  <si>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</si>
  <si>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</si>
  <si>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</si>
  <si>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</si>
  <si>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</si>
  <si>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</si>
  <si>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</si>
  <si>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</si>
  <si>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</si>
  <si>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</si>
  <si>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</si>
  <si>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</si>
  <si>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</si>
  <si>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</si>
  <si>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</si>
  <si>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</si>
  <si>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</si>
  <si>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</si>
  <si>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</si>
  <si>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</si>
  <si>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</si>
  <si>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</si>
  <si>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</si>
  <si>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</si>
  <si>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</si>
  <si>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</si>
  <si>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</si>
  <si>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</si>
  <si>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</si>
  <si>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</si>
  <si>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</si>
  <si>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</si>
  <si>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</si>
  <si>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</si>
  <si>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</si>
  <si>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</si>
  <si>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</si>
  <si>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</si>
  <si>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</si>
  <si>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</si>
  <si>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</si>
  <si>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</si>
  <si>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</si>
  <si>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</si>
  <si>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</si>
  <si>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</si>
  <si>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</si>
  <si>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</si>
  <si>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</si>
  <si>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</si>
  <si>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</si>
  <si>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</si>
  <si>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</si>
  <si>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</si>
  <si>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</si>
  <si>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</si>
  <si>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</si>
  <si>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</si>
  <si>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</si>
  <si>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</si>
  <si>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</si>
  <si>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</si>
  <si>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</si>
  <si>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</si>
  <si>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</si>
  <si>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</si>
  <si>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</si>
  <si>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</si>
  <si>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</si>
  <si>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</si>
  <si>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</si>
  <si>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</si>
  <si>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</si>
  <si>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</si>
  <si>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</si>
  <si>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</si>
  <si>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</si>
  <si>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</si>
  <si>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</si>
  <si>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</si>
  <si>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</si>
  <si>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</si>
  <si>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</si>
  <si>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</si>
  <si>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</si>
  <si>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</si>
  <si>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</si>
  <si>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</si>
  <si>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</si>
  <si>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</si>
  <si>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</si>
  <si>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</si>
  <si>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</si>
  <si>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</si>
  <si>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</si>
  <si>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</si>
  <si>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</si>
  <si>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</si>
  <si>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</si>
  <si>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</si>
  <si>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</si>
  <si>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</si>
  <si>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</si>
  <si>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</si>
  <si>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</si>
  <si>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</si>
  <si>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</si>
  <si>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</si>
  <si>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</si>
  <si>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</si>
  <si>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</si>
  <si>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</si>
  <si>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</si>
  <si>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</si>
  <si>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</si>
  <si>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</si>
  <si>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</si>
  <si>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</si>
  <si>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</si>
  <si>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</si>
  <si>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</si>
  <si>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</si>
  <si>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</si>
  <si>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</si>
  <si>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</si>
  <si>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</si>
  <si>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</si>
  <si>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</si>
  <si>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</si>
  <si>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</si>
  <si>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</si>
  <si>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</si>
  <si>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</si>
  <si>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</si>
  <si>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</si>
  <si>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</si>
  <si>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</si>
  <si>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</si>
  <si>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</si>
  <si>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</si>
  <si>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</si>
  <si>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</si>
  <si>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</si>
  <si>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</si>
  <si>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</si>
  <si>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</si>
  <si>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</si>
  <si>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</si>
  <si>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</si>
  <si>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</si>
  <si>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</si>
  <si>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</si>
  <si>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</si>
  <si>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</si>
  <si>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</si>
  <si>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</si>
  <si>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</si>
  <si>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</si>
  <si>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</si>
  <si>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</si>
  <si>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</si>
  <si>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</si>
  <si>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</si>
  <si>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</si>
  <si>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</si>
  <si>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</si>
  <si>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</si>
  <si>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</si>
  <si>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</si>
  <si>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</si>
  <si>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</si>
  <si>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</si>
  <si>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</si>
  <si>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</si>
  <si>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</si>
  <si>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</si>
  <si>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</si>
  <si>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</si>
  <si>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</si>
  <si>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</si>
  <si>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</si>
  <si>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</si>
  <si>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</si>
  <si>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</si>
  <si>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</si>
  <si>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</si>
  <si>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</si>
  <si>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</si>
  <si>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</si>
  <si>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</si>
  <si>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</si>
  <si>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</si>
  <si>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</si>
  <si>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</si>
  <si>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</si>
  <si>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</si>
  <si>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</si>
  <si>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</si>
  <si>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</si>
  <si>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</si>
  <si>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</si>
  <si>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</si>
  <si>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</si>
  <si>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</si>
  <si>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</si>
  <si>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</si>
  <si>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</si>
  <si>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</si>
  <si>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</si>
  <si>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</si>
  <si>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</si>
  <si>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</si>
  <si>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</si>
  <si>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</si>
  <si>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</si>
  <si>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</si>
  <si>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</si>
  <si>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</si>
  <si>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</si>
  <si>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</si>
  <si>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</si>
  <si>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</si>
  <si>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</si>
  <si>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</si>
  <si>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</si>
  <si>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</si>
  <si>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</si>
  <si>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</si>
  <si>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</si>
  <si>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</si>
  <si>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</si>
  <si>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</si>
  <si>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</si>
  <si>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</si>
  <si>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</si>
  <si>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</si>
  <si>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</si>
  <si>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</si>
  <si>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</si>
  <si>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</si>
  <si>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</si>
  <si>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</si>
  <si>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</si>
  <si>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</si>
  <si>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</si>
  <si>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</si>
  <si>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</si>
  <si>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</si>
  <si>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</si>
  <si>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</si>
  <si>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</si>
  <si>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</si>
  <si>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</si>
  <si>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</si>
  <si>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</si>
  <si>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</si>
  <si>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</si>
  <si>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</si>
  <si>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</si>
  <si>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</si>
  <si>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</si>
  <si>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</si>
  <si>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</si>
  <si>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</si>
  <si>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</si>
  <si>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</si>
  <si>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</si>
  <si>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</si>
  <si>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</si>
  <si>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</si>
  <si>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</si>
  <si>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</si>
  <si>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</si>
  <si>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</si>
  <si>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</si>
  <si>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</si>
  <si>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</si>
  <si>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</si>
  <si>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</si>
  <si>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</si>
  <si>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</si>
  <si>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</si>
  <si>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</si>
  <si>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</si>
  <si>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</si>
  <si>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</si>
  <si>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</si>
  <si>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</si>
  <si>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</si>
  <si>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</si>
  <si>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</si>
  <si>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</si>
  <si>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</si>
  <si>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</si>
  <si>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</si>
  <si>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</si>
  <si>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</si>
  <si>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</si>
  <si>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</si>
  <si>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</si>
  <si>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</si>
  <si>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</si>
  <si>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</si>
  <si>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</si>
  <si>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</si>
  <si>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</si>
  <si>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</si>
  <si>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</si>
  <si>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</si>
  <si>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</si>
  <si>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</si>
  <si>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</si>
  <si>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</si>
  <si>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</si>
  <si>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</si>
  <si>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</si>
  <si>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</si>
  <si>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</si>
  <si>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</si>
  <si>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</si>
  <si>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</si>
  <si>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</si>
  <si>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</si>
  <si>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</si>
  <si>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</si>
  <si>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</si>
  <si>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</si>
  <si>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</si>
  <si>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</si>
  <si>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</si>
  <si>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</si>
  <si>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</si>
  <si>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</si>
  <si>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</si>
  <si>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</si>
  <si>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</si>
  <si>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</si>
  <si>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</si>
  <si>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</si>
  <si>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</si>
  <si>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</si>
  <si>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</si>
  <si>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</si>
  <si>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</si>
  <si>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</si>
  <si>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</si>
  <si>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</si>
  <si>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</si>
  <si>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</si>
  <si>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</si>
  <si>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</si>
  <si>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</si>
  <si>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</si>
  <si>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</si>
  <si>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</si>
  <si>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</si>
  <si>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</si>
  <si>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</si>
  <si>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</si>
  <si>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</si>
  <si>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</si>
  <si>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</si>
  <si>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</si>
  <si>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</si>
  <si>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</si>
  <si>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</si>
  <si>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</si>
  <si>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</si>
  <si>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</si>
  <si>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</si>
  <si>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</si>
  <si>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</si>
  <si>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</si>
  <si>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</si>
  <si>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</si>
  <si>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</si>
  <si>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</si>
  <si>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</si>
  <si>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</si>
  <si>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</si>
  <si>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</si>
  <si>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</si>
  <si>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</si>
  <si>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</si>
  <si>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</si>
  <si>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</si>
  <si>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</si>
  <si>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</si>
  <si>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</si>
  <si>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</si>
  <si>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</si>
  <si>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</si>
  <si>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</si>
  <si>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</si>
  <si>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</si>
  <si>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</si>
  <si>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</si>
  <si>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</si>
  <si>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</si>
  <si>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</si>
  <si>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</si>
  <si>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</si>
  <si>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</si>
  <si>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</si>
  <si>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</si>
  <si>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</si>
  <si>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</si>
  <si>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</si>
  <si>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</si>
  <si>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</si>
  <si>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</si>
  <si>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</si>
  <si>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</si>
  <si>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</si>
  <si>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</si>
  <si>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</si>
  <si>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</si>
  <si>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</si>
  <si>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</si>
  <si>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</si>
  <si>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</si>
  <si>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</si>
  <si>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</si>
  <si>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</si>
  <si>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</si>
  <si>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</si>
  <si>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</si>
  <si>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</si>
  <si>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</si>
  <si>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</si>
  <si>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</si>
  <si>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</si>
  <si>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</si>
  <si>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</si>
  <si>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</si>
  <si>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</si>
  <si>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</si>
  <si>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</si>
  <si>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</si>
  <si>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</si>
  <si>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</si>
  <si>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</si>
  <si>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</si>
  <si>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</si>
  <si>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</si>
  <si>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</si>
  <si>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</si>
  <si>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</si>
  <si>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</si>
  <si>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</si>
  <si>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</si>
  <si>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</si>
  <si>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</si>
  <si>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</si>
  <si>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</si>
  <si>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</si>
  <si>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</si>
  <si>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</si>
  <si>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</si>
  <si>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</si>
  <si>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</si>
  <si>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</si>
  <si>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</si>
  <si>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</si>
  <si>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</si>
  <si>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</si>
  <si>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</si>
  <si>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</si>
  <si>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</si>
  <si>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</si>
  <si>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</si>
  <si>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</si>
  <si>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</si>
  <si>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</si>
  <si>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</si>
  <si>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</si>
  <si>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</si>
  <si>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</si>
  <si>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</si>
  <si>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</si>
  <si>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</si>
  <si>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</si>
  <si>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</si>
  <si>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</si>
  <si>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</si>
  <si>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</si>
  <si>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</si>
  <si>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</si>
  <si>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</si>
  <si>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</si>
  <si>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</si>
  <si>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</si>
  <si>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</si>
  <si>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</si>
  <si>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</si>
  <si>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</si>
  <si>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</si>
  <si>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</si>
  <si>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</si>
  <si>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</si>
  <si>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</si>
  <si>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</si>
  <si>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</si>
  <si>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</si>
  <si>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</si>
  <si>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</si>
  <si>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</si>
  <si>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</si>
  <si>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</si>
  <si>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</si>
  <si>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</si>
  <si>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</si>
  <si>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</si>
  <si>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</si>
  <si>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</si>
  <si>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</si>
  <si>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</si>
  <si>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</si>
  <si>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</si>
  <si>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</si>
  <si>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</si>
  <si>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</si>
  <si>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</si>
  <si>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</si>
  <si>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</si>
  <si>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</si>
  <si>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</si>
  <si>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</si>
  <si>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</si>
  <si>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</si>
  <si>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</si>
  <si>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</si>
  <si>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</si>
  <si>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</si>
  <si>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</si>
  <si>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</si>
  <si>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</si>
  <si>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</si>
  <si>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</si>
  <si>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</si>
  <si>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</si>
  <si>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</si>
  <si>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</si>
  <si>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</si>
  <si>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</si>
  <si>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</si>
  <si>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</si>
  <si>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</si>
  <si>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</si>
  <si>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</si>
  <si>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</si>
  <si>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</si>
  <si>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</si>
  <si>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</si>
  <si>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</si>
  <si>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</si>
  <si>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</si>
  <si>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</si>
  <si>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</si>
  <si>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</si>
  <si>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</si>
  <si>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</si>
  <si>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</si>
  <si>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</si>
  <si>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</si>
  <si>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</si>
  <si>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</si>
  <si>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</si>
  <si>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</si>
  <si>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</si>
  <si>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</si>
  <si>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</si>
  <si>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</si>
  <si>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</si>
  <si>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</si>
  <si>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</si>
  <si>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</si>
  <si>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</si>
  <si>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</si>
  <si>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</si>
  <si>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</si>
  <si>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</si>
  <si>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</si>
  <si>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</si>
  <si>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</si>
  <si>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</si>
  <si>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</si>
  <si>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</si>
  <si>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</si>
  <si>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</si>
  <si>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</si>
  <si>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</si>
  <si>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</si>
  <si>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</si>
  <si>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</si>
  <si>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</si>
  <si>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</si>
  <si>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</si>
  <si>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</si>
  <si>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</si>
  <si>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</si>
  <si>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</si>
  <si>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</si>
  <si>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</si>
  <si>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</si>
  <si>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</si>
  <si>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</si>
  <si>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</si>
  <si>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</si>
  <si>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</si>
  <si>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</si>
  <si>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</si>
  <si>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</si>
  <si>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</si>
  <si>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</si>
  <si>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</si>
  <si>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</si>
  <si>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</si>
  <si>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</si>
  <si>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</si>
  <si>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</si>
  <si>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</si>
  <si>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</si>
  <si>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</si>
  <si>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</si>
  <si>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</si>
  <si>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</si>
  <si>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</si>
  <si>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</si>
  <si>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</si>
  <si>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</si>
  <si>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</si>
  <si>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</si>
  <si>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</si>
  <si>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</si>
  <si>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</si>
  <si>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</si>
  <si>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</si>
  <si>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</si>
  <si>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</si>
  <si>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</si>
  <si>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</si>
  <si>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</si>
  <si>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</si>
  <si>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</si>
  <si>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</si>
  <si>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</si>
  <si>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</si>
  <si>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</si>
  <si>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</si>
  <si>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</si>
  <si>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</si>
  <si>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</si>
  <si>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</si>
  <si>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</si>
  <si>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</si>
  <si>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</si>
  <si>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</si>
  <si>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</si>
  <si>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</si>
  <si>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</si>
  <si>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</si>
  <si>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</si>
  <si>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</si>
  <si>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</si>
  <si>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</si>
  <si>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</si>
  <si>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</si>
  <si>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</si>
  <si>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</si>
  <si>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</si>
  <si>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</si>
  <si>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</si>
  <si>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</si>
  <si>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</si>
  <si>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</si>
  <si>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</si>
  <si>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</si>
  <si>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</si>
  <si>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</si>
  <si>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</si>
  <si>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</si>
  <si>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</si>
  <si>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</si>
  <si>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</si>
  <si>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</si>
  <si>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</si>
  <si>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</si>
  <si>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</si>
  <si>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</si>
  <si>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</si>
  <si>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</si>
  <si>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</si>
  <si>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</si>
  <si>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</si>
  <si>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</si>
  <si>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</si>
  <si>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</si>
  <si>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</si>
  <si>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</si>
  <si>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</si>
  <si>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</si>
  <si>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</si>
  <si>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</si>
  <si>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</si>
  <si>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</si>
  <si>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</si>
  <si>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</si>
  <si>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</si>
  <si>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</si>
  <si>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</si>
  <si>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</si>
  <si>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</si>
  <si>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</si>
  <si>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</si>
  <si>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</si>
  <si>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</si>
  <si>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</si>
  <si>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</si>
  <si>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</si>
  <si>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</si>
  <si>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</si>
  <si>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</si>
  <si>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</si>
  <si>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</si>
  <si>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</si>
  <si>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</si>
  <si>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</si>
  <si>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</si>
  <si>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</si>
  <si>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</si>
  <si>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</si>
  <si>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</si>
  <si>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</si>
  <si>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</si>
  <si>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</si>
  <si>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</si>
  <si>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</si>
  <si>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</si>
  <si>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</si>
  <si>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</si>
  <si>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</si>
  <si>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</si>
  <si>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</si>
  <si>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</si>
  <si>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</si>
  <si>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</si>
  <si>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</si>
  <si>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</si>
  <si>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</si>
  <si>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</si>
  <si>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</si>
  <si>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</si>
  <si>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</si>
  <si>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</si>
  <si>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</si>
  <si>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</si>
  <si>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</si>
  <si>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</si>
  <si>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</si>
  <si>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</si>
  <si>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</si>
  <si>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</si>
  <si>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</si>
  <si>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</si>
  <si>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</si>
  <si>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</si>
  <si>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</si>
  <si>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</si>
  <si>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</si>
  <si>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</si>
  <si>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</si>
  <si>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</si>
  <si>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</si>
  <si>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</si>
  <si>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</si>
  <si>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</si>
  <si>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</si>
  <si>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</si>
  <si>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</si>
  <si>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</si>
  <si>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</si>
  <si>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</si>
  <si>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</si>
  <si>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</si>
  <si>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</si>
  <si>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</si>
  <si>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</si>
  <si>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</si>
  <si>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</si>
  <si>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</si>
  <si>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</si>
  <si>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</si>
  <si>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</si>
  <si>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</si>
  <si>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</si>
  <si>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</si>
  <si>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</si>
  <si>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</si>
  <si>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</si>
  <si>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</si>
  <si>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</si>
  <si>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</si>
  <si>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</si>
  <si>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</si>
  <si>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</si>
  <si>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</si>
  <si>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</si>
  <si>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</si>
  <si>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</si>
  <si>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</si>
  <si>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</si>
  <si>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</si>
  <si>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</si>
  <si>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</si>
  <si>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</si>
  <si>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</si>
  <si>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</si>
  <si>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</si>
  <si>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</si>
  <si>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</si>
  <si>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</si>
  <si>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</si>
  <si>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</si>
  <si>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</si>
  <si>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</si>
  <si>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</si>
  <si>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</si>
  <si>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</si>
  <si>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</si>
  <si>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</si>
  <si>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</si>
  <si>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</si>
  <si>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</si>
  <si>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</si>
  <si>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</si>
  <si>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</si>
  <si>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</si>
  <si>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</si>
  <si>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</si>
  <si>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</si>
  <si>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</si>
  <si>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</si>
  <si>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</si>
  <si>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</si>
  <si>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</si>
  <si>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</si>
  <si>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</si>
  <si>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</si>
  <si>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</si>
  <si>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</si>
  <si>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</si>
  <si>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</si>
  <si>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</si>
  <si>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</si>
  <si>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</si>
  <si>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</si>
  <si>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</si>
  <si>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</si>
  <si>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</si>
  <si>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</si>
  <si>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</si>
  <si>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</si>
  <si>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</si>
  <si>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</si>
  <si>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</si>
  <si>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</si>
  <si>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</si>
  <si>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</si>
  <si>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</si>
  <si>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</si>
  <si>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</si>
  <si>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</si>
  <si>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</si>
  <si>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</si>
  <si>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</si>
  <si>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</si>
  <si>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</si>
  <si>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</si>
  <si>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</si>
  <si>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</si>
  <si>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</si>
  <si>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</si>
  <si>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</si>
  <si>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</si>
  <si>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</si>
  <si>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</si>
  <si>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</si>
  <si>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</si>
  <si>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</si>
  <si>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</si>
  <si>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</si>
  <si>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</si>
  <si>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</si>
  <si>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</si>
  <si>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</si>
  <si>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</si>
  <si>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</si>
  <si>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</si>
  <si>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</si>
  <si>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</si>
  <si>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</si>
  <si>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</si>
  <si>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</si>
  <si>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</si>
  <si>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</si>
  <si>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</si>
  <si>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</si>
  <si>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</si>
  <si>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</si>
  <si>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</si>
  <si>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</si>
  <si>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</si>
  <si>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</si>
  <si>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</si>
  <si>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</si>
  <si>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</si>
  <si>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</si>
  <si>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</si>
  <si>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</si>
  <si>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</si>
  <si>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</si>
  <si>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</si>
  <si>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</si>
  <si>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</si>
  <si>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</si>
  <si>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</si>
  <si>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</si>
  <si>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</si>
  <si>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</si>
  <si>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</si>
  <si>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</si>
  <si>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</si>
  <si>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</si>
  <si>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</si>
  <si>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</si>
  <si>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</si>
  <si>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</si>
  <si>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</si>
  <si>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</si>
  <si>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</si>
  <si>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</si>
  <si>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</si>
  <si>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</si>
  <si>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</si>
  <si>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</si>
  <si>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</si>
  <si>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</si>
  <si>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</si>
  <si>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</si>
  <si>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</si>
  <si>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</si>
  <si>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</si>
  <si>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</si>
  <si>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</si>
  <si>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</si>
  <si>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</si>
  <si>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</si>
  <si>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</si>
  <si>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</si>
  <si>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</si>
  <si>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</si>
  <si>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</si>
  <si>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</si>
  <si>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</si>
  <si>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</si>
  <si>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</si>
  <si>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</si>
  <si>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</si>
  <si>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</si>
  <si>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</si>
  <si>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</si>
  <si>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</si>
  <si>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</si>
  <si>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</si>
  <si>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</si>
  <si>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</si>
  <si>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</si>
  <si>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</si>
  <si>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</si>
  <si>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</si>
  <si>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</si>
  <si>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</si>
  <si>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</si>
  <si>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</si>
  <si>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</si>
  <si>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</si>
  <si>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</si>
  <si>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</si>
  <si>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</si>
  <si>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</si>
  <si>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</si>
  <si>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</si>
  <si>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</si>
  <si>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</si>
  <si>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</si>
  <si>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</si>
  <si>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</si>
  <si>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</si>
  <si>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</si>
  <si>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</si>
  <si>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</si>
  <si>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</si>
  <si>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</si>
  <si>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</si>
  <si>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</si>
  <si>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</si>
  <si>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</si>
  <si>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</si>
  <si>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</si>
  <si>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</si>
  <si>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</si>
  <si>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</si>
  <si>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</si>
  <si>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</si>
  <si>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</si>
  <si>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</si>
  <si>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</si>
  <si>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</si>
  <si>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</si>
  <si>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</si>
  <si>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</si>
  <si>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</si>
  <si>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</si>
  <si>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</si>
  <si>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</si>
  <si>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</si>
  <si>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</si>
  <si>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</si>
  <si>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</si>
  <si>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</si>
  <si>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</si>
  <si>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</si>
  <si>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</si>
  <si>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</si>
  <si>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</si>
  <si>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</si>
  <si>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</si>
  <si>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</si>
  <si>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</si>
  <si>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</si>
  <si>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</si>
  <si>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</si>
  <si>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</si>
  <si>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</si>
  <si>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</si>
  <si>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</si>
  <si>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</si>
  <si>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</si>
  <si>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</si>
  <si>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</si>
  <si>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</si>
  <si>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</si>
  <si>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</si>
  <si>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</si>
  <si>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</si>
  <si>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</si>
  <si>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</si>
  <si>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</si>
  <si>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</si>
  <si>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</si>
  <si>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</si>
  <si>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</si>
  <si>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</si>
  <si>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</si>
  <si>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</si>
  <si>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</si>
  <si>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</si>
  <si>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</si>
  <si>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</si>
  <si>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</si>
  <si>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</si>
  <si>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</si>
  <si>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</si>
  <si>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</si>
  <si>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</si>
  <si>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</si>
  <si>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</si>
  <si>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</si>
  <si>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</si>
  <si>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</si>
  <si>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</si>
  <si>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</si>
  <si>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</si>
  <si>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</si>
  <si>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</si>
  <si>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</si>
  <si>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</si>
  <si>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</si>
  <si>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</si>
  <si>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</si>
  <si>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</si>
  <si>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</si>
  <si>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</si>
  <si>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</si>
  <si>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</si>
  <si>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</si>
  <si>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</si>
  <si>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</si>
  <si>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</si>
  <si>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</si>
  <si>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</si>
  <si>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</si>
  <si>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</si>
  <si>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</si>
  <si>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</si>
  <si>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</si>
  <si>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</si>
  <si>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</si>
  <si>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</si>
  <si>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</si>
  <si>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</si>
  <si>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</si>
  <si>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</si>
  <si>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</si>
  <si>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</si>
  <si>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</si>
  <si>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</si>
  <si>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</si>
  <si>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</si>
  <si>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</si>
  <si>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</si>
  <si>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</si>
  <si>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</si>
  <si>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</si>
  <si>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</si>
  <si>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</si>
  <si>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</si>
  <si>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</si>
  <si>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</si>
  <si>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</si>
  <si>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</si>
  <si>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</si>
  <si>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</si>
  <si>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</si>
  <si>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</si>
  <si>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</si>
  <si>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</si>
  <si>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</si>
  <si>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</si>
  <si>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</si>
  <si>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</si>
  <si>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</si>
  <si>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</si>
  <si>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</si>
  <si>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</si>
  <si>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</si>
  <si>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</si>
  <si>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</si>
  <si>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</si>
  <si>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</si>
  <si>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</si>
  <si>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</si>
  <si>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</si>
  <si>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</si>
  <si>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</si>
  <si>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</si>
  <si>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</si>
  <si>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</si>
  <si>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</si>
  <si>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</si>
  <si>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</si>
  <si>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</si>
  <si>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</si>
  <si>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</si>
  <si>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</si>
  <si>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</si>
  <si>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</si>
  <si>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</si>
  <si>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</si>
  <si>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</si>
  <si>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</si>
  <si>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</si>
  <si>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</si>
  <si>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</si>
  <si>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</si>
  <si>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</si>
  <si>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</si>
  <si>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</si>
  <si>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</si>
  <si>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</si>
  <si>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</si>
  <si>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</si>
  <si>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</si>
  <si>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</si>
  <si>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</si>
  <si>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</si>
  <si>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</si>
  <si>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</si>
  <si>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</si>
  <si>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</si>
  <si>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</si>
  <si>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</si>
  <si>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</si>
  <si>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</si>
  <si>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</si>
  <si>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</si>
  <si>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</si>
  <si>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</si>
  <si>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</si>
  <si>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</si>
  <si>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</si>
  <si>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</si>
  <si>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</si>
  <si>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</si>
  <si>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</si>
  <si>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</si>
  <si>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</si>
  <si>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</si>
  <si>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</si>
  <si>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</si>
  <si>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</si>
  <si>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</si>
  <si>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</si>
  <si>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</si>
  <si>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</si>
  <si>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</si>
  <si>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</si>
  <si>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</si>
  <si>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</si>
  <si>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</si>
  <si>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</si>
  <si>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</si>
  <si>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</si>
  <si>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</si>
  <si>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</si>
  <si>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</si>
  <si>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</si>
  <si>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</si>
  <si>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</si>
  <si>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</si>
  <si>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</si>
  <si>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</si>
  <si>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</si>
  <si>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</si>
  <si>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</si>
  <si>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</si>
  <si>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</si>
  <si>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</si>
  <si>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</si>
  <si>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</si>
  <si>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</si>
  <si>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</si>
  <si>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</si>
  <si>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</si>
  <si>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</si>
  <si>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</si>
  <si>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</si>
  <si>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</si>
  <si>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</si>
  <si>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</si>
  <si>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</si>
  <si>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</si>
  <si>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</si>
  <si>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</si>
  <si>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</si>
  <si>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</si>
  <si>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</si>
  <si>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</si>
  <si>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</si>
  <si>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</si>
  <si>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</si>
  <si>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</si>
  <si>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</si>
  <si>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</si>
  <si>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</si>
  <si>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</si>
  <si>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</si>
  <si>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</si>
  <si>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</si>
  <si>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</si>
  <si>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</si>
  <si>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</si>
  <si>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</si>
  <si>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</si>
  <si>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</si>
  <si>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</si>
  <si>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</si>
  <si>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</si>
  <si>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</si>
  <si>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</si>
  <si>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</si>
  <si>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</si>
  <si>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</si>
  <si>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</si>
  <si>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</si>
  <si>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</si>
  <si>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</si>
  <si>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</si>
  <si>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</si>
  <si>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</si>
  <si>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</si>
  <si>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</si>
  <si>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</si>
  <si>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</si>
  <si>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</si>
  <si>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</si>
  <si>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</si>
  <si>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</si>
  <si>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</si>
  <si>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</si>
  <si>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</si>
  <si>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</si>
  <si>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</si>
  <si>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</si>
  <si>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</si>
  <si>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</si>
  <si>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</si>
  <si>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</si>
  <si>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</si>
  <si>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</si>
  <si>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</si>
  <si>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</si>
  <si>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</si>
  <si>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</si>
  <si>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</si>
  <si>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</si>
  <si>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</si>
  <si>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</si>
  <si>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</si>
  <si>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</si>
  <si>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</si>
  <si>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</si>
  <si>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</si>
  <si>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</si>
  <si>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</si>
  <si>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</si>
  <si>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</si>
  <si>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</si>
  <si>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</si>
  <si>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</si>
  <si>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</si>
  <si>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</si>
  <si>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</si>
  <si>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</si>
  <si>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</si>
  <si>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</si>
  <si>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</si>
  <si>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</si>
  <si>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</si>
  <si>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</si>
  <si>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</si>
  <si>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</si>
  <si>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</si>
  <si>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</si>
  <si>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</si>
  <si>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</si>
  <si>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</si>
  <si>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</si>
  <si>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</si>
  <si>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</si>
  <si>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</si>
  <si>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</si>
  <si>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</si>
  <si>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</si>
  <si>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</si>
  <si>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</si>
  <si>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</si>
  <si>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</si>
  <si>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</si>
  <si>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</si>
  <si>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</si>
  <si>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</si>
  <si>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</si>
  <si>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</si>
  <si>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</si>
  <si>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</si>
  <si>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</si>
  <si>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</si>
  <si>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</si>
  <si>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</si>
  <si>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</si>
  <si>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</si>
  <si>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</si>
  <si>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</si>
  <si>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</si>
  <si>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</si>
  <si>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</si>
  <si>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</si>
  <si>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</si>
  <si>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</si>
  <si>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</si>
  <si>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</si>
  <si>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</si>
  <si>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</si>
  <si>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</si>
  <si>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</si>
  <si>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</si>
  <si>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</si>
  <si>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</si>
  <si>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</si>
  <si>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</si>
  <si>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</si>
  <si>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</si>
  <si>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</si>
  <si>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</si>
  <si>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</si>
  <si>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</si>
  <si>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</si>
  <si>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</si>
  <si>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</si>
  <si>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</si>
  <si>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</si>
  <si>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</si>
  <si>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</si>
  <si>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</si>
  <si>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</si>
  <si>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</si>
  <si>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</si>
  <si>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</si>
  <si>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</si>
  <si>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</si>
  <si>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</si>
  <si>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</si>
  <si>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</si>
  <si>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</si>
  <si>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</si>
  <si>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</si>
  <si>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</si>
  <si>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</si>
  <si>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</si>
  <si>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</si>
  <si>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</si>
  <si>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</si>
  <si>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</si>
  <si>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</si>
  <si>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</si>
  <si>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</si>
  <si>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</si>
  <si>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</si>
  <si>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</si>
  <si>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</si>
  <si>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</si>
  <si>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</si>
  <si>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</si>
  <si>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</si>
  <si>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</si>
  <si>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</si>
  <si>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</si>
  <si>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</si>
  <si>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</si>
  <si>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</si>
  <si>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</si>
  <si>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</si>
  <si>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</si>
  <si>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</si>
  <si>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</si>
  <si>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</si>
  <si>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</si>
  <si>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</si>
  <si>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</si>
  <si>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</si>
  <si>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</si>
  <si>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</si>
  <si>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</si>
  <si>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</si>
  <si>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</si>
  <si>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</si>
  <si>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</si>
  <si>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</si>
  <si>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</si>
  <si>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</si>
  <si>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</si>
  <si>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</si>
  <si>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</si>
  <si>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</si>
  <si>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</si>
  <si>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</si>
  <si>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</si>
  <si>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</si>
  <si>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</si>
  <si>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</si>
  <si>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</si>
  <si>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</si>
  <si>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</si>
  <si>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</si>
  <si>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</si>
  <si>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</si>
  <si>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</si>
  <si>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</si>
  <si>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</si>
  <si>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</si>
  <si>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</si>
  <si>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</si>
  <si>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</si>
  <si>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</si>
  <si>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</si>
  <si>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</si>
  <si>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</si>
  <si>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</si>
  <si>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</si>
  <si>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</si>
  <si>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</si>
  <si>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</si>
  <si>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</si>
  <si>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</si>
  <si>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</si>
  <si>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</si>
  <si>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</si>
  <si>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</si>
  <si>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</si>
  <si>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</si>
  <si>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</si>
  <si>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</si>
  <si>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</si>
  <si>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</si>
  <si>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</si>
  <si>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</si>
  <si>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</si>
  <si>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</si>
  <si>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</si>
  <si>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</si>
  <si>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</si>
  <si>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</si>
  <si>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</si>
  <si>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</si>
  <si>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</si>
  <si>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</si>
  <si>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</si>
  <si>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</si>
  <si>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</si>
  <si>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</si>
  <si>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</si>
  <si>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</si>
  <si>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</si>
  <si>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</si>
  <si>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</si>
  <si>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</si>
  <si>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</si>
  <si>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</si>
  <si>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</si>
  <si>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</si>
  <si>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</si>
  <si>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</si>
  <si>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</si>
  <si>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</si>
  <si>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</si>
  <si>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</si>
  <si>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</si>
  <si>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</si>
  <si>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</si>
  <si>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</si>
  <si>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</si>
  <si>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</si>
  <si>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</si>
  <si>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</si>
  <si>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</si>
  <si>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</si>
  <si>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</si>
  <si>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</si>
  <si>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</si>
  <si>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</si>
  <si>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</si>
  <si>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</si>
  <si>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</si>
  <si>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</si>
  <si>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</si>
  <si>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</si>
  <si>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</si>
  <si>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</si>
  <si>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</si>
  <si>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</si>
  <si>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</si>
  <si>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</si>
  <si>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</si>
  <si>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</si>
  <si>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</si>
  <si>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</si>
  <si>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</si>
  <si>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</si>
  <si>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</si>
  <si>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</si>
  <si>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</si>
  <si>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</si>
  <si>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</si>
  <si>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</si>
  <si>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</si>
  <si>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</si>
  <si>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</si>
  <si>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</si>
  <si>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</si>
  <si>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</si>
  <si>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</si>
  <si>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</si>
  <si>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</si>
  <si>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</si>
  <si>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</si>
  <si>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</si>
  <si>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</si>
  <si>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</si>
  <si>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</si>
  <si>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</si>
  <si>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</si>
  <si>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</si>
  <si>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</si>
  <si>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</si>
  <si>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</si>
  <si>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</si>
  <si>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</si>
  <si>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</si>
  <si>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</si>
  <si>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</si>
  <si>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</si>
  <si>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</si>
  <si>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</si>
  <si>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</si>
  <si>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</si>
  <si>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</si>
  <si>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</si>
  <si>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</si>
  <si>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</si>
  <si>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</si>
  <si>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</si>
  <si>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</si>
  <si>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</si>
  <si>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</si>
  <si>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</si>
  <si>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</si>
  <si>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</si>
  <si>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</si>
  <si>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</si>
  <si>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</si>
  <si>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</si>
  <si>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</si>
  <si>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</si>
  <si>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</si>
  <si>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</si>
  <si>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</si>
  <si>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</si>
  <si>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</si>
  <si>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</si>
  <si>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</si>
  <si>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</si>
  <si>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</si>
  <si>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</si>
  <si>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</si>
  <si>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</si>
  <si>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</si>
  <si>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</si>
  <si>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</si>
  <si>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</si>
  <si>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</si>
  <si>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</si>
  <si>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</si>
  <si>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</si>
  <si>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</si>
  <si>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</si>
  <si>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</si>
  <si>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</si>
  <si>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</si>
  <si>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</si>
  <si>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</si>
  <si>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</si>
  <si>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</si>
  <si>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</si>
  <si>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</si>
  <si>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</si>
  <si>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</si>
  <si>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</si>
  <si>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</si>
  <si>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</si>
  <si>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</si>
  <si>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</si>
  <si>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</si>
  <si>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</si>
  <si>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</si>
  <si>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</si>
  <si>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</si>
  <si>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</si>
  <si>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</si>
  <si>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</si>
  <si>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</si>
  <si>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</si>
  <si>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</si>
  <si>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</si>
  <si>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</si>
  <si>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</si>
  <si>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</si>
  <si>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</si>
  <si>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</si>
  <si>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</si>
  <si>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</si>
  <si>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</si>
  <si>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</si>
  <si>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</si>
  <si>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</si>
  <si>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</si>
  <si>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</si>
  <si>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</si>
  <si>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</si>
  <si>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</si>
  <si>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</si>
  <si>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</si>
  <si>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</si>
  <si>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</si>
  <si>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</si>
  <si>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</si>
  <si>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</si>
  <si>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</si>
  <si>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</si>
  <si>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</si>
  <si>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</si>
  <si>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</si>
  <si>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</si>
  <si>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</si>
  <si>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</si>
  <si>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</si>
  <si>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</si>
  <si>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</si>
  <si>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</si>
  <si>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</si>
  <si>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</si>
  <si>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</si>
  <si>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</si>
  <si>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</si>
  <si>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</si>
  <si>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</si>
  <si>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</si>
  <si>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</si>
  <si>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</si>
  <si>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</si>
  <si>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</si>
  <si>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</si>
  <si>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</si>
  <si>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</si>
  <si>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</si>
  <si>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</si>
  <si>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</si>
  <si>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</si>
  <si>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</si>
  <si>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</si>
  <si>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</si>
  <si>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</si>
  <si>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</si>
  <si>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</si>
  <si>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</si>
  <si>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</si>
  <si>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</si>
  <si>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</si>
  <si>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</si>
  <si>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</si>
  <si>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</si>
  <si>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</si>
  <si>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</si>
  <si>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</si>
  <si>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</si>
  <si>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</si>
  <si>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</si>
  <si>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</si>
  <si>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</si>
  <si>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</si>
  <si>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</si>
  <si>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</si>
  <si>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</si>
  <si>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</si>
  <si>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</si>
  <si>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</si>
  <si>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</si>
  <si>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</si>
  <si>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</si>
  <si>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</si>
  <si>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</si>
  <si>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</si>
  <si>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</si>
  <si>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</si>
  <si>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</si>
  <si>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</si>
  <si>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</si>
  <si>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</si>
  <si>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</si>
  <si>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</si>
  <si>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</si>
  <si>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</si>
  <si>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</si>
  <si>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</si>
  <si>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</si>
  <si>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</si>
  <si>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</si>
  <si>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</si>
  <si>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</si>
  <si>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</si>
  <si>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</si>
  <si>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</si>
  <si>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</si>
  <si>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</si>
  <si>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</si>
  <si>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</si>
  <si>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</si>
  <si>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</si>
  <si>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</si>
  <si>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</si>
  <si>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</si>
  <si>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</si>
  <si>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</si>
  <si>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</si>
  <si>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</si>
  <si>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</si>
  <si>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</si>
  <si>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</si>
  <si>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</si>
  <si>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</si>
  <si>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</si>
  <si>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</si>
  <si>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</si>
  <si>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</si>
  <si>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</si>
  <si>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</si>
  <si>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</si>
  <si>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</si>
  <si>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</si>
  <si>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</si>
  <si>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</si>
  <si>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</si>
  <si>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</si>
  <si>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</si>
  <si>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</si>
  <si>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</si>
  <si>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</si>
  <si>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</si>
  <si>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</si>
  <si>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</si>
  <si>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</si>
  <si>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</si>
  <si>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</si>
  <si>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</si>
  <si>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</si>
  <si>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</si>
  <si>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</si>
  <si>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</si>
  <si>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</si>
  <si>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</si>
  <si>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</si>
  <si>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</si>
  <si>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</si>
  <si>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</si>
  <si>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</si>
  <si>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</si>
  <si>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</si>
  <si>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</si>
  <si>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</si>
  <si>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</si>
  <si>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</si>
  <si>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</si>
  <si>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</si>
  <si>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</si>
  <si>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</si>
  <si>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</si>
  <si>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</si>
  <si>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</si>
  <si>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</si>
  <si>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</si>
  <si>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</si>
  <si>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</si>
  <si>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</si>
  <si>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</si>
  <si>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</si>
  <si>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</si>
  <si>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</si>
  <si>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</si>
  <si>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</si>
  <si>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</si>
  <si>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</si>
  <si>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</si>
  <si>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</si>
  <si>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</si>
  <si>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</si>
  <si>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</si>
  <si>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</si>
  <si>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</si>
  <si>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</si>
  <si>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</si>
  <si>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</si>
  <si>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</si>
  <si>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</si>
  <si>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</si>
  <si>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</si>
  <si>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</si>
  <si>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</si>
  <si>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</si>
  <si>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</si>
  <si>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</si>
  <si>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</si>
  <si>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</si>
  <si>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</si>
  <si>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</si>
  <si>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</si>
  <si>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</si>
  <si>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</si>
  <si>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</si>
  <si>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</si>
  <si>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</si>
  <si>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</si>
  <si>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</si>
  <si>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</si>
  <si>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</si>
  <si>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</si>
  <si>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</si>
  <si>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</si>
  <si>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</si>
  <si>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</si>
  <si>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</si>
  <si>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</si>
  <si>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</si>
  <si>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</si>
  <si>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</si>
  <si>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</si>
  <si>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</si>
  <si>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</si>
  <si>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</si>
  <si>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</si>
  <si>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</si>
  <si>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</si>
  <si>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</si>
  <si>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</si>
  <si>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</si>
  <si>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</si>
  <si>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</si>
  <si>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</si>
  <si>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</si>
  <si>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</si>
  <si>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</si>
  <si>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</si>
  <si>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</si>
  <si>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</si>
  <si>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</si>
  <si>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</si>
  <si>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</si>
  <si>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</si>
  <si>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</si>
  <si>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</si>
  <si>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</si>
  <si>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</si>
  <si>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</si>
  <si>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</si>
  <si>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</si>
  <si>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</si>
  <si>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</si>
  <si>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</si>
  <si>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</si>
  <si>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</si>
  <si>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</si>
  <si>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</si>
  <si>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</si>
  <si>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</si>
  <si>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</si>
  <si>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</si>
  <si>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</si>
  <si>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</si>
  <si>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</si>
  <si>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</si>
  <si>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</si>
  <si>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</si>
  <si>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</si>
  <si>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</si>
  <si>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</si>
  <si>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</si>
  <si>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</si>
  <si>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</si>
  <si>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</si>
  <si>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</si>
  <si>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</si>
  <si>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</si>
  <si>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</si>
  <si>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</si>
  <si>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</si>
  <si>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</si>
  <si>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</si>
  <si>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</si>
  <si>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</si>
  <si>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</si>
  <si>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</si>
  <si>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</si>
  <si>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</si>
  <si>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</si>
  <si>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</si>
  <si>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</si>
  <si>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</si>
  <si>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</si>
  <si>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</si>
  <si>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</si>
  <si>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</si>
  <si>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</si>
  <si>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</si>
  <si>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</si>
  <si>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</si>
  <si>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</si>
  <si>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</si>
  <si>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</si>
  <si>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</si>
  <si>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</si>
  <si>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</si>
  <si>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</si>
  <si>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</si>
  <si>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</si>
  <si>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</si>
  <si>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</si>
  <si>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</si>
  <si>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</si>
  <si>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</si>
  <si>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</si>
  <si>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</si>
  <si>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</si>
  <si>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</si>
  <si>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</si>
  <si>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</si>
  <si>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</si>
  <si>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</si>
  <si>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</si>
  <si>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</si>
  <si>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</si>
  <si>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</si>
  <si>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</si>
  <si>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</si>
  <si>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</si>
  <si>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</si>
  <si>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</si>
  <si>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</si>
  <si>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</si>
  <si>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</si>
  <si>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</si>
  <si>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</si>
  <si>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</si>
  <si>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</si>
  <si>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</si>
  <si>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</si>
  <si>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</si>
  <si>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</si>
  <si>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</si>
  <si>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</si>
  <si>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</si>
  <si>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</si>
  <si>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</si>
  <si>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</si>
  <si>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</si>
  <si>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</si>
  <si>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</si>
  <si>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</si>
  <si>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</si>
  <si>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</si>
  <si>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</si>
  <si>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</si>
  <si>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</si>
  <si>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</si>
  <si>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</si>
  <si>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</si>
  <si>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</si>
  <si>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</si>
  <si>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</si>
  <si>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</si>
  <si>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</si>
  <si>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</si>
  <si>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</si>
  <si>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</si>
  <si>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</si>
  <si>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</si>
  <si>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</si>
  <si>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</si>
  <si>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</si>
  <si>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</si>
  <si>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</si>
  <si>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</si>
  <si>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</si>
  <si>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</si>
  <si>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</si>
  <si>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</si>
  <si>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</si>
  <si>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</si>
  <si>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</si>
  <si>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</si>
  <si>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</si>
  <si>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</si>
  <si>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</si>
  <si>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</si>
  <si>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</si>
  <si>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</si>
  <si>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</si>
  <si>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</si>
  <si>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</si>
  <si>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</si>
  <si>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</si>
  <si>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</si>
  <si>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</si>
  <si>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</si>
  <si>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</si>
  <si>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</si>
  <si>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</si>
  <si>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</si>
  <si>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</si>
  <si>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</si>
  <si>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</si>
  <si>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</si>
  <si>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</si>
  <si>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</si>
  <si>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</si>
  <si>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</si>
  <si>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</si>
  <si>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</si>
  <si>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</si>
  <si>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</si>
  <si>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</si>
  <si>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</si>
  <si>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</si>
  <si>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</si>
  <si>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</si>
  <si>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</si>
  <si>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</si>
  <si>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</si>
  <si>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</si>
  <si>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</si>
  <si>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</si>
  <si>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</si>
  <si>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</si>
  <si>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</si>
  <si>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</si>
  <si>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</si>
  <si>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</si>
  <si>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</si>
  <si>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</si>
  <si>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</si>
  <si>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</si>
  <si>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</si>
  <si>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</si>
  <si>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</si>
  <si>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</si>
  <si>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</si>
  <si>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</si>
  <si>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</si>
  <si>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</si>
  <si>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</si>
  <si>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</si>
  <si>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</si>
  <si>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</si>
  <si>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</si>
  <si>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</si>
  <si>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</si>
  <si>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</si>
  <si>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</si>
  <si>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</si>
  <si>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</si>
  <si>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</si>
  <si>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</si>
  <si>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</si>
  <si>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</si>
  <si>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</si>
  <si>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</si>
  <si>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</si>
  <si>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</si>
  <si>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</si>
  <si>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</si>
  <si>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</si>
  <si>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</si>
  <si>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</si>
  <si>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</si>
  <si>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</si>
  <si>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</si>
  <si>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</si>
  <si>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</si>
  <si>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</si>
  <si>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</si>
  <si>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</si>
  <si>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</si>
  <si>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</si>
  <si>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</si>
  <si>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</si>
  <si>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</si>
  <si>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</si>
  <si>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</si>
  <si>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</si>
  <si>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</si>
  <si>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</si>
  <si>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</si>
  <si>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</si>
  <si>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</si>
  <si>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</si>
  <si>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</si>
  <si>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</si>
  <si>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</si>
  <si>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</si>
  <si>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</si>
  <si>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</si>
  <si>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</si>
  <si>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</si>
  <si>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</si>
  <si>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</si>
  <si>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</si>
  <si>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</si>
  <si>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</si>
  <si>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</si>
  <si>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</si>
  <si>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</si>
  <si>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</si>
  <si>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</si>
  <si>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</si>
  <si>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</si>
  <si>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</si>
  <si>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</si>
  <si>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</si>
  <si>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</si>
  <si>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</si>
  <si>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</si>
  <si>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</si>
  <si>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</si>
  <si>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</si>
  <si>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</si>
  <si>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</si>
  <si>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</si>
  <si>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</si>
  <si>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</si>
  <si>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</si>
  <si>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</si>
  <si>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</si>
  <si>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</si>
  <si>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</si>
  <si>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</si>
  <si>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</si>
  <si>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</si>
  <si>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</si>
  <si>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</si>
  <si>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</si>
  <si>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</si>
  <si>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</si>
  <si>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</si>
  <si>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</si>
  <si>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</si>
  <si>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</si>
  <si>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</si>
  <si>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</si>
  <si>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</si>
  <si>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</si>
  <si>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</si>
  <si>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</si>
  <si>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</si>
  <si>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</si>
  <si>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</si>
  <si>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</si>
  <si>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</si>
  <si>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</si>
  <si>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</si>
  <si>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</si>
  <si>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</si>
  <si>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</si>
  <si>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</si>
  <si>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</si>
  <si>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</si>
  <si>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</si>
  <si>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</si>
  <si>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</si>
  <si>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</si>
  <si>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</si>
  <si>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</si>
  <si>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</si>
  <si>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</si>
  <si>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</si>
  <si>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</si>
  <si>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</si>
  <si>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</si>
  <si>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</si>
  <si>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</si>
  <si>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</si>
  <si>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</si>
  <si>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</si>
  <si>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</si>
  <si>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</si>
  <si>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</si>
  <si>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</si>
  <si>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</si>
  <si>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</si>
  <si>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</si>
  <si>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</si>
  <si>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</si>
  <si>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</si>
  <si>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</si>
  <si>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</si>
  <si>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</si>
  <si>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</si>
  <si>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</si>
  <si>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</si>
  <si>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</si>
  <si>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</si>
  <si>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</si>
  <si>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</si>
  <si>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</si>
  <si>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</si>
  <si>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</si>
  <si>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</si>
  <si>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</si>
  <si>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</si>
  <si>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</si>
  <si>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</si>
  <si>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</si>
  <si>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</si>
  <si>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</si>
  <si>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</si>
  <si>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</si>
  <si>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</si>
  <si>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</si>
  <si>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</si>
  <si>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</si>
  <si>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</si>
  <si>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</si>
  <si>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</si>
  <si>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</si>
  <si>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</si>
  <si>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</si>
  <si>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</si>
  <si>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</si>
  <si>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</si>
  <si>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</si>
  <si>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</si>
  <si>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</si>
  <si>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</si>
  <si>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</si>
  <si>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</si>
  <si>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</si>
  <si>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</si>
  <si>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</si>
  <si>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</si>
  <si>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</si>
  <si>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</si>
  <si>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</si>
  <si>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</si>
  <si>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</si>
  <si>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</si>
  <si>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</si>
  <si>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</si>
  <si>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</si>
  <si>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</si>
  <si>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</si>
  <si>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</si>
  <si>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</si>
  <si>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</si>
  <si>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</si>
  <si>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</si>
  <si>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</si>
  <si>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</si>
  <si>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</si>
  <si>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</si>
  <si>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</si>
  <si>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</si>
  <si>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</si>
  <si>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</si>
  <si>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</si>
  <si>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</si>
  <si>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</si>
  <si>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</si>
  <si>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</si>
  <si>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</si>
  <si>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</si>
  <si>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</si>
  <si>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</si>
  <si>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</si>
  <si>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</si>
  <si>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</si>
  <si>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</si>
  <si>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</si>
  <si>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</si>
  <si>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</si>
  <si>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</si>
  <si>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</si>
  <si>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</si>
  <si>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</si>
  <si>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</si>
  <si>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</si>
  <si>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</si>
  <si>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</si>
  <si>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</si>
  <si>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</si>
  <si>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</si>
  <si>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</si>
  <si>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</si>
  <si>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</si>
  <si>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</si>
  <si>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</si>
  <si>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</si>
  <si>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</si>
  <si>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</si>
  <si>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</si>
  <si>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</si>
  <si>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</si>
  <si>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</si>
  <si>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</si>
  <si>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</si>
  <si>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</si>
  <si>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</si>
  <si>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</si>
  <si>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</si>
  <si>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</si>
  <si>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</si>
  <si>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</si>
  <si>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</si>
  <si>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</si>
  <si>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</si>
  <si>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</si>
  <si>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</si>
  <si>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</si>
  <si>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</si>
  <si>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</si>
  <si>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</si>
  <si>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</si>
  <si>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</si>
  <si>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</si>
  <si>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</si>
  <si>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</si>
  <si>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</si>
  <si>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</si>
  <si>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</si>
  <si>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</si>
  <si>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</si>
  <si>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</si>
  <si>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</si>
  <si>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</si>
  <si>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</si>
  <si>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</si>
  <si>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</si>
  <si>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</si>
  <si>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</si>
  <si>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</si>
  <si>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</si>
  <si>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</si>
  <si>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</si>
  <si>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</si>
  <si>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</si>
  <si>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</si>
  <si>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</si>
  <si>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</si>
  <si>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</si>
  <si>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</si>
  <si>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</si>
  <si>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</si>
  <si>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</si>
  <si>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</si>
  <si>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</si>
  <si>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</si>
  <si>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</si>
  <si>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</si>
  <si>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</si>
  <si>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</si>
  <si>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</si>
  <si>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</si>
  <si>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</si>
  <si>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</si>
  <si>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</si>
  <si>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</si>
  <si>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</si>
  <si>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</si>
  <si>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</si>
  <si>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</si>
  <si>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</si>
  <si>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</si>
  <si>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</si>
  <si>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</si>
  <si>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</si>
  <si>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</si>
  <si>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</si>
  <si>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</si>
  <si>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</si>
  <si>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</si>
  <si>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</si>
  <si>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</si>
  <si>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</si>
  <si>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</si>
  <si>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</si>
  <si>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</si>
  <si>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</si>
  <si>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</si>
  <si>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</si>
  <si>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</si>
  <si>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</si>
  <si>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</si>
  <si>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</si>
  <si>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</si>
  <si>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</si>
  <si>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</si>
  <si>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</si>
  <si>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</si>
  <si>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</si>
  <si>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</si>
  <si>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</si>
  <si>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</si>
  <si>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</si>
  <si>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</si>
  <si>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</si>
  <si>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</si>
  <si>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</si>
  <si>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</si>
  <si>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</si>
  <si>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</si>
  <si>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</si>
  <si>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</si>
  <si>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</si>
  <si>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</si>
  <si>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</si>
  <si>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</si>
  <si>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</si>
  <si>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</si>
  <si>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</si>
  <si>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</si>
  <si>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</si>
  <si>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</si>
  <si>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</si>
  <si>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</si>
  <si>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</si>
  <si>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</si>
  <si>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</si>
  <si>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</si>
  <si>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</si>
  <si>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</si>
  <si>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</si>
  <si>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</si>
  <si>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</si>
  <si>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</si>
  <si>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</si>
  <si>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</si>
  <si>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</si>
  <si>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</si>
  <si>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</si>
  <si>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</si>
  <si>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</si>
  <si>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</si>
  <si>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</si>
  <si>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</si>
  <si>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</si>
  <si>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</si>
  <si>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</si>
  <si>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</si>
  <si>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</si>
  <si>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</si>
  <si>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</si>
  <si>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</si>
  <si>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</si>
  <si>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</si>
  <si>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</si>
  <si>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</si>
  <si>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</si>
  <si>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</si>
  <si>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</si>
  <si>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</si>
  <si>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</si>
  <si>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</si>
  <si>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</si>
  <si>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</si>
  <si>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</si>
  <si>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</si>
  <si>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</si>
  <si>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</si>
  <si>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</si>
  <si>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</si>
  <si>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</si>
  <si>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</si>
  <si>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</si>
  <si>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</si>
  <si>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</si>
  <si>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</si>
  <si>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</si>
  <si>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</si>
  <si>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</si>
  <si>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</si>
  <si>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</si>
  <si>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</si>
  <si>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</si>
  <si>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</si>
  <si>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</si>
  <si>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</si>
  <si>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</si>
  <si>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</si>
  <si>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</si>
  <si>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</si>
  <si>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</si>
  <si>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</si>
  <si>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</si>
  <si>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</si>
  <si>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</si>
  <si>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</si>
  <si>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</si>
  <si>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</si>
  <si>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</si>
  <si>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</si>
  <si>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</si>
  <si>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</si>
  <si>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</si>
  <si>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</si>
  <si>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</si>
  <si>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</si>
  <si>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</si>
  <si>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</si>
  <si>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</si>
  <si>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</si>
  <si>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</si>
  <si>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</si>
  <si>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</si>
  <si>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</si>
  <si>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</si>
  <si>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</si>
  <si>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</si>
  <si>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</si>
  <si>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</si>
  <si>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</si>
  <si>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</si>
  <si>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</si>
  <si>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</si>
  <si>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</si>
  <si>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</si>
  <si>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</si>
  <si>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</si>
  <si>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</si>
  <si>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</si>
  <si>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</si>
  <si>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</si>
  <si>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</si>
  <si>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</si>
  <si>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</si>
  <si>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</si>
  <si>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</si>
  <si>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</si>
  <si>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</si>
  <si>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</si>
  <si>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</si>
  <si>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</si>
  <si>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</si>
  <si>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</si>
  <si>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</si>
  <si>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</si>
  <si>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</si>
  <si>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</si>
  <si>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</si>
  <si>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</si>
  <si>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</si>
  <si>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</si>
  <si>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</si>
  <si>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</si>
  <si>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</si>
  <si>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</si>
  <si>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</si>
  <si>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</si>
  <si>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</si>
  <si>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</si>
  <si>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</si>
  <si>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</si>
  <si>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</si>
  <si>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</si>
  <si>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</si>
  <si>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</si>
  <si>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</si>
  <si>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</si>
  <si>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</si>
  <si>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</si>
  <si>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</si>
  <si>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</si>
  <si>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</si>
  <si>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</si>
  <si>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</si>
  <si>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</si>
  <si>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</si>
  <si>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</si>
  <si>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</si>
  <si>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</si>
  <si>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</si>
  <si>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</si>
  <si>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</si>
  <si>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</si>
  <si>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</si>
  <si>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</si>
  <si>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</si>
  <si>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</si>
  <si>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</si>
  <si>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</si>
  <si>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</si>
  <si>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</si>
  <si>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</si>
  <si>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</si>
  <si>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</si>
  <si>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</si>
  <si>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</si>
  <si>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</si>
  <si>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</si>
  <si>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</si>
  <si>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</si>
  <si>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</si>
  <si>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</si>
  <si>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</si>
  <si>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</si>
  <si>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</si>
  <si>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</si>
  <si>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</si>
  <si>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</si>
  <si>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</si>
  <si>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</si>
  <si>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</si>
  <si>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</si>
  <si>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</si>
  <si>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</si>
  <si>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</si>
  <si>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</si>
  <si>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</si>
  <si>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</si>
  <si>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</si>
  <si>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</si>
  <si>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</si>
  <si>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</si>
  <si>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</si>
  <si>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</si>
  <si>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</si>
  <si>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</si>
  <si>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</si>
  <si>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</si>
  <si>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</si>
  <si>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</si>
  <si>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</si>
  <si>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</si>
  <si>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</si>
  <si>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</si>
  <si>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</si>
  <si>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</si>
  <si>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</si>
  <si>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</si>
  <si>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</si>
  <si>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</si>
  <si>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</si>
  <si>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</si>
  <si>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</si>
  <si>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</si>
  <si>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</si>
  <si>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</si>
  <si>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</si>
  <si>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</si>
  <si>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</si>
  <si>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</si>
  <si>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</si>
  <si>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</si>
  <si>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</si>
  <si>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</si>
  <si>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</si>
  <si>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</si>
  <si>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</si>
  <si>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</si>
  <si>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</si>
  <si>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</si>
  <si>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</si>
  <si>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</si>
  <si>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</si>
  <si>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</si>
  <si>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</si>
  <si>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</si>
  <si>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</si>
  <si>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</si>
  <si>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</si>
  <si>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</si>
  <si>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</si>
  <si>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</si>
  <si>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</si>
  <si>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</si>
  <si>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</si>
  <si>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</si>
  <si>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</si>
  <si>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</si>
  <si>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</si>
  <si>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</si>
  <si>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</si>
  <si>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</si>
  <si>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</si>
  <si>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</si>
  <si>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</si>
  <si>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</si>
  <si>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</si>
  <si>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</si>
  <si>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</si>
  <si>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</si>
  <si>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</si>
  <si>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</si>
  <si>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</si>
  <si>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</si>
  <si>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</si>
  <si>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</si>
  <si>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</si>
  <si>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</si>
  <si>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</si>
  <si>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</si>
  <si>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</si>
  <si>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</si>
  <si>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</si>
  <si>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</si>
  <si>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</si>
  <si>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</si>
  <si>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</si>
  <si>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</si>
  <si>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</si>
  <si>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</si>
  <si>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</si>
  <si>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</si>
  <si>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</si>
  <si>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</si>
  <si>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</si>
  <si>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</si>
  <si>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</si>
  <si>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</si>
  <si>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</si>
  <si>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</si>
  <si>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</si>
  <si>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</si>
  <si>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</si>
  <si>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</si>
  <si>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</si>
  <si>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</si>
  <si>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</si>
  <si>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</si>
  <si>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</si>
  <si>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</si>
  <si>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</si>
  <si>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</si>
  <si>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</si>
  <si>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</si>
  <si>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</si>
  <si>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</si>
  <si>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</si>
  <si>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</si>
  <si>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</si>
  <si>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</si>
  <si>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</si>
  <si>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</si>
  <si>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</si>
  <si>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</si>
  <si>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</si>
  <si>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</si>
  <si>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</si>
  <si>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</si>
  <si>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</si>
  <si>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</si>
  <si>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</si>
  <si>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</si>
  <si>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</si>
  <si>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</si>
  <si>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</si>
  <si>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</si>
  <si>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</si>
  <si>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</si>
  <si>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</si>
  <si>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</si>
  <si>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</si>
  <si>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</si>
  <si>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</si>
  <si>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</si>
  <si>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</si>
  <si>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</si>
  <si>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</si>
  <si>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</si>
  <si>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</si>
  <si>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</si>
  <si>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</si>
  <si>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</si>
  <si>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</si>
  <si>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</si>
  <si>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</si>
  <si>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</si>
  <si>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</si>
  <si>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</si>
  <si>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</si>
  <si>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</si>
  <si>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</si>
  <si>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</si>
  <si>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</si>
  <si>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</si>
  <si>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</si>
  <si>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</si>
  <si>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</si>
  <si>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</si>
  <si>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</si>
  <si>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</si>
  <si>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</si>
  <si>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</si>
  <si>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</si>
  <si>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</si>
  <si>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</si>
  <si>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</si>
  <si>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</si>
  <si>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</si>
  <si>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</si>
  <si>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</si>
  <si>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</si>
  <si>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</si>
  <si>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</si>
  <si>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</si>
  <si>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</si>
  <si>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</si>
  <si>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</si>
  <si>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</si>
  <si>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</si>
  <si>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</si>
  <si>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</si>
  <si>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</si>
  <si>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</si>
  <si>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</si>
  <si>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</si>
  <si>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</si>
  <si>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</si>
  <si>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</si>
  <si>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</si>
  <si>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</si>
  <si>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</si>
  <si>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</si>
  <si>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</si>
  <si>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</si>
  <si>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</si>
  <si>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</si>
  <si>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</si>
  <si>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</si>
  <si>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</si>
  <si>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</si>
  <si>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</si>
  <si>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</si>
  <si>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</si>
  <si>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</si>
  <si>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</si>
  <si>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</si>
  <si>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</si>
  <si>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</si>
  <si>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</si>
  <si>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</si>
  <si>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</si>
  <si>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</si>
  <si>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</si>
  <si>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</si>
  <si>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</si>
  <si>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</si>
  <si>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</si>
  <si>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</si>
  <si>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</si>
  <si>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</si>
  <si>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</si>
  <si>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</si>
  <si>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</si>
  <si>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</si>
  <si>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</si>
  <si>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</si>
  <si>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</si>
  <si>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</si>
  <si>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</si>
  <si>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</si>
  <si>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</si>
  <si>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</si>
  <si>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</si>
  <si>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</si>
  <si>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</si>
  <si>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</si>
  <si>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</si>
  <si>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</si>
  <si>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</si>
  <si>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</si>
  <si>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</si>
  <si>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</si>
  <si>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</si>
  <si>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</si>
  <si>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</si>
  <si>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</si>
  <si>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</si>
  <si>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</si>
  <si>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</si>
  <si>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</si>
  <si>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</si>
  <si>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</si>
  <si>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</si>
  <si>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</si>
  <si>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</si>
  <si>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</si>
  <si>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</si>
  <si>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</si>
  <si>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</si>
  <si>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</si>
  <si>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</si>
  <si>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</si>
  <si>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</si>
  <si>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</si>
  <si>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</si>
  <si>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</si>
  <si>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</si>
  <si>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</si>
  <si>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</si>
  <si>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</si>
  <si>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</si>
  <si>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</si>
  <si>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</si>
  <si>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</si>
  <si>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</si>
  <si>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</si>
  <si>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</si>
  <si>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</si>
  <si>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</si>
  <si>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</si>
  <si>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</si>
  <si>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</si>
  <si>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</si>
  <si>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</si>
  <si>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</si>
  <si>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</si>
  <si>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</si>
  <si>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</si>
  <si>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</si>
  <si>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</si>
  <si>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</si>
  <si>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</si>
  <si>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</si>
  <si>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</si>
  <si>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</si>
  <si>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</si>
  <si>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</si>
  <si>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</si>
  <si>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</si>
  <si>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</si>
  <si>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</si>
  <si>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</si>
  <si>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</si>
  <si>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</si>
  <si>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</si>
  <si>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</si>
  <si>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</si>
  <si>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</si>
  <si>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</si>
  <si>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</si>
  <si>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</si>
  <si>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</si>
  <si>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</si>
  <si>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</si>
  <si>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</si>
  <si>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</si>
  <si>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</si>
  <si>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</si>
  <si>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</si>
  <si>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</si>
  <si>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</si>
  <si>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</si>
  <si>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</si>
  <si>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</si>
  <si>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</si>
  <si>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</si>
  <si>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</si>
  <si>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</si>
  <si>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</si>
  <si>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</si>
  <si>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</si>
  <si>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</si>
  <si>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</si>
  <si>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</si>
  <si>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</si>
  <si>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</si>
  <si>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</si>
  <si>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</si>
  <si>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</si>
  <si>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</si>
  <si>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</si>
  <si>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</si>
  <si>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</si>
  <si>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</si>
  <si>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</si>
  <si>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</si>
  <si>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</si>
  <si>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</si>
  <si>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</si>
  <si>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</si>
  <si>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</si>
  <si>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</si>
  <si>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</si>
  <si>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</si>
  <si>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</si>
  <si>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</si>
  <si>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</si>
  <si>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</si>
  <si>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</si>
  <si>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</si>
  <si>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</si>
  <si>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</si>
  <si>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</si>
  <si>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</si>
  <si>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</si>
  <si>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</si>
  <si>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</si>
  <si>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</si>
  <si>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</si>
  <si>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</si>
  <si>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</si>
  <si>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</si>
  <si>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</si>
  <si>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</si>
  <si>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</si>
  <si>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</si>
  <si>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</si>
  <si>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</si>
  <si>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</si>
  <si>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</si>
  <si>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</si>
  <si>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</si>
  <si>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</si>
  <si>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</si>
  <si>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</si>
  <si>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</si>
  <si>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</si>
  <si>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</si>
  <si>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</si>
  <si>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</si>
  <si>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</si>
  <si>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</si>
  <si>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</si>
  <si>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</si>
  <si>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</si>
  <si>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</si>
  <si>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</si>
  <si>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</si>
  <si>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</si>
  <si>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</si>
  <si>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</si>
  <si>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</si>
  <si>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</si>
  <si>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</si>
  <si>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</si>
  <si>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</si>
  <si>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</si>
  <si>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</si>
  <si>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</si>
  <si>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</si>
  <si>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</si>
  <si>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</si>
  <si>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</si>
  <si>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</si>
  <si>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</si>
  <si>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</si>
  <si>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</si>
  <si>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</si>
  <si>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</si>
  <si>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</si>
  <si>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</si>
  <si>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</si>
  <si>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</si>
  <si>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</si>
  <si>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</si>
  <si>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</si>
  <si>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</si>
  <si>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</si>
  <si>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</si>
  <si>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</si>
  <si>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</si>
  <si>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</si>
  <si>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</si>
  <si>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</si>
  <si>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</si>
  <si>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</si>
  <si>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</si>
  <si>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</si>
  <si>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</si>
  <si>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</si>
  <si>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</si>
  <si>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</si>
  <si>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</si>
  <si>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</si>
  <si>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</si>
  <si>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</si>
  <si>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</si>
  <si>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</si>
  <si>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</si>
  <si>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</si>
  <si>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</si>
  <si>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</si>
  <si>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</si>
  <si>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</si>
  <si>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</si>
  <si>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</si>
  <si>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</si>
  <si>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</si>
  <si>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</si>
  <si>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</si>
  <si>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</si>
  <si>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</si>
  <si>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</si>
  <si>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</si>
  <si>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</si>
  <si>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</si>
  <si>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</si>
  <si>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</si>
  <si>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</si>
  <si>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</si>
  <si>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</si>
  <si>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</si>
  <si>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</si>
  <si>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</si>
  <si>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</si>
  <si>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</si>
  <si>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</si>
  <si>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</si>
  <si>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</si>
  <si>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</si>
  <si>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</si>
  <si>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</si>
  <si>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</si>
  <si>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</si>
  <si>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</si>
  <si>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</si>
  <si>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</si>
  <si>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</si>
  <si>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</si>
  <si>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</si>
  <si>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</si>
  <si>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</si>
  <si>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</si>
  <si>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</si>
  <si>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</si>
  <si>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</si>
  <si>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</si>
  <si>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</si>
  <si>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</si>
  <si>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</si>
  <si>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</si>
  <si>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</si>
  <si>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</si>
  <si>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</si>
  <si>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</si>
  <si>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</si>
  <si>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</si>
  <si>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</si>
  <si>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</si>
  <si>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</si>
  <si>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</si>
  <si>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</si>
  <si>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</si>
  <si>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</si>
  <si>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</si>
  <si>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</si>
  <si>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</si>
  <si>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</si>
  <si>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</si>
  <si>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</si>
  <si>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</si>
  <si>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</si>
  <si>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</si>
  <si>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</si>
  <si>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</si>
  <si>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</si>
  <si>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</si>
  <si>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</si>
  <si>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</si>
  <si>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</si>
  <si>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</si>
  <si>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</si>
  <si>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</si>
  <si>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</si>
  <si>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</si>
  <si>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</si>
  <si>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</si>
  <si>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</si>
  <si>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</si>
  <si>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</si>
  <si>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</si>
  <si>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</si>
  <si>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</si>
  <si>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</si>
  <si>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</si>
  <si>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</si>
  <si>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</si>
  <si>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</si>
  <si>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</si>
  <si>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</si>
  <si>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</si>
  <si>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</si>
  <si>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</si>
  <si>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</si>
  <si>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</si>
  <si>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</si>
  <si>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</si>
  <si>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</si>
  <si>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</si>
  <si>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</si>
  <si>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</si>
  <si>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</si>
  <si>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</si>
  <si>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</si>
  <si>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</si>
  <si>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</si>
  <si>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</si>
  <si>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</si>
  <si>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</si>
  <si>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</si>
  <si>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</si>
  <si>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</si>
  <si>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</si>
  <si>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</si>
  <si>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</si>
  <si>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</si>
  <si>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</si>
  <si>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</si>
  <si>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</si>
  <si>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</si>
  <si>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</si>
  <si>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</si>
  <si>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</si>
  <si>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</si>
  <si>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</si>
  <si>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</si>
  <si>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</si>
  <si>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</si>
  <si>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</si>
  <si>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</si>
  <si>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</si>
  <si>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</si>
  <si>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</si>
  <si>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</si>
  <si>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</si>
  <si>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</si>
  <si>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</si>
  <si>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</si>
  <si>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</si>
  <si>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</si>
  <si>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</si>
  <si>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</si>
  <si>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</si>
  <si>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</si>
  <si>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</si>
  <si>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</si>
  <si>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</si>
  <si>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</si>
  <si>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</si>
  <si>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</si>
  <si>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</si>
  <si>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</si>
  <si>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</si>
  <si>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</si>
  <si>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</si>
  <si>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</si>
  <si>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</si>
  <si>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</si>
  <si>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</si>
  <si>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</si>
  <si>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</si>
  <si>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</si>
  <si>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</si>
  <si>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</si>
  <si>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</si>
  <si>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</si>
  <si>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</si>
  <si>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</si>
  <si>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</si>
  <si>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</si>
  <si>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</si>
  <si>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</si>
  <si>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</si>
  <si>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</si>
  <si>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</si>
  <si>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</si>
  <si>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</si>
  <si>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</si>
  <si>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</si>
  <si>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</si>
  <si>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</si>
  <si>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</si>
  <si>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</si>
  <si>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</si>
  <si>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</si>
  <si>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</si>
  <si>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</si>
  <si>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</si>
  <si>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</si>
  <si>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</si>
  <si>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</si>
  <si>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</si>
  <si>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</si>
  <si>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</si>
  <si>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</si>
  <si>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</si>
  <si>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</si>
  <si>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</si>
  <si>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</si>
  <si>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</si>
  <si>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</si>
  <si>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</si>
  <si>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</si>
  <si>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</si>
  <si>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</si>
  <si>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</si>
  <si>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</si>
  <si>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</si>
  <si>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</si>
  <si>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</si>
  <si>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</si>
  <si>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</si>
  <si>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</si>
  <si>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</si>
  <si>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</si>
  <si>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</si>
  <si>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</si>
  <si>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</si>
  <si>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</si>
  <si>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</si>
  <si>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</si>
  <si>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</si>
  <si>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</si>
  <si>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</si>
  <si>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</si>
  <si>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</si>
  <si>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</si>
  <si>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</si>
  <si>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</si>
  <si>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</si>
  <si>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</si>
  <si>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</si>
  <si>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</si>
  <si>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</si>
  <si>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</si>
  <si>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</si>
  <si>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</si>
  <si>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</si>
  <si>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</si>
  <si>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</si>
  <si>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</si>
  <si>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</si>
  <si>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</si>
  <si>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</si>
  <si>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</si>
  <si>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</si>
  <si>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</si>
  <si>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</si>
  <si>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</si>
  <si>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</si>
  <si>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</si>
  <si>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</si>
  <si>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</si>
  <si>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</si>
  <si>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</si>
  <si>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</si>
  <si>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</si>
  <si>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</si>
  <si>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</si>
  <si>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</si>
  <si>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</si>
  <si>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</si>
  <si>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</si>
  <si>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</si>
  <si>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</si>
  <si>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</si>
  <si>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</si>
  <si>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</si>
  <si>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</si>
  <si>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</si>
  <si>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</si>
  <si>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</si>
  <si>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</si>
  <si>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</si>
  <si>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</si>
  <si>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</si>
  <si>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</si>
  <si>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</si>
  <si>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</si>
  <si>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</si>
  <si>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</si>
  <si>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</si>
  <si>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</si>
  <si>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</si>
  <si>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</si>
  <si>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</si>
  <si>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</si>
  <si>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</si>
  <si>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</si>
  <si>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</si>
  <si>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</si>
  <si>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</si>
  <si>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</si>
  <si>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</si>
  <si>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</si>
  <si>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</si>
  <si>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</si>
  <si>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</si>
  <si>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</si>
  <si>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</si>
  <si>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</si>
  <si>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</si>
  <si>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</si>
  <si>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</si>
  <si>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</si>
  <si>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</si>
  <si>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</si>
  <si>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</si>
  <si>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</si>
  <si>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</si>
  <si>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</si>
  <si>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</si>
  <si>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</si>
  <si>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</si>
  <si>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</si>
  <si>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</si>
  <si>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</si>
  <si>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</si>
  <si>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</si>
  <si>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</si>
  <si>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</si>
  <si>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</si>
  <si>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</si>
  <si>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</si>
  <si>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</si>
  <si>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</si>
  <si>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</si>
  <si>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</si>
  <si>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</si>
  <si>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</si>
  <si>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</si>
  <si>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</si>
  <si>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</si>
  <si>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</si>
  <si>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</si>
  <si>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</si>
  <si>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</si>
  <si>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</si>
  <si>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</si>
  <si>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</si>
  <si>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</si>
  <si>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</si>
  <si>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</si>
  <si>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</si>
  <si>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</si>
  <si>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</si>
  <si>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</si>
  <si>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</si>
  <si>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</si>
  <si>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</si>
  <si>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</si>
  <si>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</si>
  <si>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</si>
  <si>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</si>
  <si>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</si>
  <si>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</si>
  <si>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</si>
  <si>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</si>
  <si>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</si>
  <si>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</si>
  <si>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</si>
  <si>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</si>
  <si>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</si>
  <si>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</si>
  <si>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</si>
  <si>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</si>
  <si>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</si>
  <si>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</si>
  <si>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</si>
  <si>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</si>
  <si>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</si>
  <si>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</si>
  <si>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</si>
  <si>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</si>
  <si>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</si>
  <si>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</si>
  <si>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</si>
  <si>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</si>
  <si>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</si>
  <si>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</si>
  <si>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</si>
  <si>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</si>
  <si>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</si>
  <si>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</si>
  <si>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</si>
  <si>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</si>
  <si>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</si>
  <si>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</si>
  <si>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</si>
  <si>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</si>
  <si>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</si>
  <si>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</si>
  <si>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</si>
  <si>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</si>
  <si>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</si>
  <si>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</si>
  <si>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</si>
  <si>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</si>
  <si>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</si>
  <si>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</si>
  <si>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</si>
  <si>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</si>
  <si>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</si>
  <si>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</si>
  <si>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</si>
  <si>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</si>
  <si>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</si>
  <si>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</si>
  <si>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</si>
  <si>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</si>
  <si>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</si>
  <si>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</si>
  <si>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</si>
  <si>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</si>
  <si>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</si>
  <si>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</si>
  <si>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</si>
  <si>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</si>
  <si>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</si>
  <si>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</si>
  <si>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</si>
  <si>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</si>
  <si>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</si>
  <si>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</si>
  <si>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</si>
  <si>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</si>
  <si>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</si>
  <si>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</si>
  <si>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</si>
  <si>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</si>
  <si>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</si>
  <si>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</si>
  <si>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</si>
  <si>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</si>
  <si>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</si>
  <si>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</si>
  <si>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</si>
  <si>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</si>
  <si>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</si>
  <si>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</si>
  <si>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</si>
  <si>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</si>
  <si>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</si>
  <si>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</si>
  <si>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</si>
  <si>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</si>
  <si>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</si>
  <si>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</si>
  <si>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</si>
  <si>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</si>
  <si>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</si>
  <si>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</si>
  <si>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</si>
  <si>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</si>
  <si>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</si>
  <si>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</si>
  <si>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</si>
  <si>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</si>
  <si>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</si>
  <si>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</si>
  <si>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</si>
  <si>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</si>
  <si>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</si>
  <si>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</si>
  <si>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</si>
  <si>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</si>
  <si>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</si>
  <si>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</si>
  <si>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</si>
  <si>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</si>
  <si>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</si>
  <si>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</si>
  <si>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</si>
  <si>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</si>
  <si>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</si>
  <si>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</si>
  <si>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</si>
  <si>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</si>
  <si>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</si>
  <si>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</si>
  <si>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</si>
  <si>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</si>
  <si>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</si>
  <si>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</si>
  <si>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</si>
  <si>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</si>
  <si>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</si>
  <si>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</si>
  <si>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</si>
  <si>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</si>
  <si>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</si>
  <si>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</si>
  <si>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</si>
  <si>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</si>
  <si>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</si>
  <si>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</si>
  <si>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</si>
  <si>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</si>
  <si>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</si>
  <si>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</si>
  <si>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</si>
  <si>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</si>
  <si>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</si>
  <si>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</si>
  <si>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</si>
  <si>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</si>
  <si>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</si>
  <si>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</si>
  <si>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</si>
  <si>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</si>
  <si>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</si>
  <si>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</si>
  <si>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</si>
  <si>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</si>
  <si>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</si>
  <si>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</si>
  <si>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</si>
  <si>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</si>
  <si>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</si>
  <si>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</si>
  <si>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</si>
  <si>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</si>
  <si>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</si>
  <si>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</si>
  <si>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</si>
  <si>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</si>
  <si>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</si>
  <si>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</si>
  <si>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</si>
  <si>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</si>
  <si>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</si>
  <si>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</si>
  <si>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</si>
  <si>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</si>
  <si>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</si>
  <si>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</si>
  <si>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</si>
  <si>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</si>
  <si>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</si>
  <si>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</si>
  <si>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</si>
  <si>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</si>
  <si>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</si>
  <si>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</si>
  <si>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</si>
  <si>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</si>
  <si>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</si>
  <si>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</si>
  <si>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</si>
  <si>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</si>
  <si>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</si>
  <si>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</si>
  <si>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</si>
  <si>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</si>
  <si>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</si>
  <si>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</si>
  <si>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</si>
  <si>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</si>
  <si>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</si>
  <si>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</si>
  <si>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</si>
  <si>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</si>
  <si>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</si>
  <si>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</si>
  <si>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</si>
  <si>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</si>
  <si>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</si>
  <si>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</si>
  <si>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</si>
  <si>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</si>
  <si>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</si>
  <si>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</si>
  <si>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</si>
  <si>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</si>
  <si>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</si>
  <si>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</si>
  <si>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</si>
  <si>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</si>
  <si>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</si>
  <si>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</si>
  <si>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</si>
  <si>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</si>
  <si>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</si>
  <si>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</si>
  <si>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</si>
  <si>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</si>
  <si>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</si>
  <si>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</si>
  <si>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</si>
  <si>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</si>
  <si>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</si>
  <si>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</si>
  <si>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</si>
  <si>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</si>
  <si>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</si>
  <si>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</si>
  <si>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</si>
  <si>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</si>
  <si>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</si>
  <si>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</si>
  <si>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</si>
  <si>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</si>
  <si>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</si>
  <si>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</si>
  <si>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</si>
  <si>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</si>
  <si>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</si>
  <si>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</si>
  <si>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</si>
  <si>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</si>
  <si>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</si>
  <si>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</si>
  <si>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</si>
  <si>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</si>
  <si>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</si>
  <si>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</si>
  <si>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</si>
  <si>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</si>
  <si>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</si>
  <si>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</si>
  <si>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</si>
  <si>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</si>
  <si>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</si>
  <si>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</si>
  <si>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</si>
  <si>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</si>
  <si>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</si>
  <si>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</si>
  <si>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</si>
  <si>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</si>
  <si>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</si>
  <si>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</si>
  <si>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</si>
  <si>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</si>
  <si>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</si>
  <si>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</si>
  <si>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</si>
  <si>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</si>
  <si>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</si>
  <si>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</si>
  <si>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</si>
  <si>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</si>
  <si>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</si>
  <si>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</si>
  <si>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</si>
  <si>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</si>
  <si>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</si>
  <si>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</si>
  <si>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</si>
  <si>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</si>
  <si>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</si>
  <si>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</si>
  <si>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</si>
  <si>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</si>
  <si>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</si>
  <si>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</si>
  <si>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</si>
  <si>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</si>
  <si>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</si>
  <si>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</si>
  <si>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</si>
  <si>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</si>
  <si>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</si>
  <si>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</si>
  <si>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</si>
  <si>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</si>
  <si>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</si>
  <si>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</si>
  <si>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</si>
  <si>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</si>
  <si>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</si>
  <si>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</si>
  <si>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</si>
  <si>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</si>
  <si>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</si>
  <si>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</si>
  <si>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</si>
  <si>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</si>
  <si>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</si>
  <si>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</si>
  <si>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</si>
  <si>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</si>
  <si>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</si>
  <si>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</si>
  <si>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</si>
  <si>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</si>
  <si>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</si>
  <si>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</si>
  <si>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</si>
  <si>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</si>
  <si>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</si>
  <si>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</si>
  <si>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</si>
  <si>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</si>
  <si>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</si>
  <si>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</si>
  <si>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</si>
  <si>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</si>
  <si>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</si>
  <si>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</si>
  <si>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</si>
  <si>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</si>
  <si>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</si>
  <si>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</si>
  <si>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</si>
  <si>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</si>
  <si>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</si>
  <si>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</si>
  <si>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</si>
  <si>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</si>
  <si>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</si>
  <si>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</si>
  <si>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</si>
  <si>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</si>
  <si>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</si>
  <si>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</si>
  <si>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</si>
  <si>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</si>
  <si>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</si>
  <si>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</si>
  <si>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</si>
  <si>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</si>
  <si>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</si>
  <si>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</si>
  <si>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</si>
  <si>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</si>
  <si>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</si>
  <si>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</si>
  <si>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</si>
  <si>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</si>
  <si>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</si>
  <si>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</si>
  <si>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</si>
  <si>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</si>
  <si>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</si>
  <si>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</si>
  <si>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</si>
  <si>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</si>
  <si>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</si>
  <si>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</si>
  <si>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</si>
  <si>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</si>
  <si>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</si>
  <si>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</si>
  <si>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</si>
  <si>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</si>
  <si>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</si>
  <si>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</si>
  <si>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</si>
  <si>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</si>
  <si>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</si>
  <si>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</si>
  <si>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</si>
  <si>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</si>
  <si>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</si>
  <si>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</si>
  <si>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</si>
  <si>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</si>
  <si>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</si>
  <si>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</si>
  <si>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</si>
  <si>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</si>
  <si>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</si>
  <si>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</si>
  <si>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</si>
  <si>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</si>
  <si>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</si>
  <si>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</si>
  <si>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</si>
  <si>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</si>
  <si>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</si>
  <si>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</si>
  <si>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</si>
  <si>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</si>
  <si>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</si>
  <si>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</si>
  <si>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</si>
  <si>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</si>
  <si>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</si>
  <si>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</si>
  <si>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</si>
  <si>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</si>
  <si>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</si>
  <si>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</si>
  <si>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</si>
  <si>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</si>
  <si>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</si>
  <si>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</si>
  <si>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</si>
  <si>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</si>
  <si>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</si>
  <si>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</si>
  <si>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</si>
  <si>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</si>
  <si>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</si>
  <si>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</si>
  <si>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</si>
  <si>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</si>
  <si>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</si>
  <si>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</si>
  <si>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</si>
  <si>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</si>
  <si>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</si>
  <si>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</si>
  <si>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</si>
  <si>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</si>
  <si>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</si>
  <si>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</si>
  <si>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</si>
  <si>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</si>
  <si>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</si>
  <si>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</si>
  <si>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</si>
  <si>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</si>
  <si>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</si>
  <si>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</si>
  <si>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</si>
  <si>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</si>
  <si>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</si>
  <si>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</si>
  <si>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</si>
  <si>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</si>
  <si>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</si>
  <si>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</si>
  <si>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</si>
  <si>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</si>
  <si>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</si>
  <si>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</si>
  <si>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</si>
  <si>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</si>
  <si>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</si>
  <si>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</si>
  <si>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</si>
  <si>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</si>
  <si>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</si>
  <si>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</si>
  <si>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</si>
  <si>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</si>
  <si>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</si>
  <si>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</si>
  <si>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</si>
  <si>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</si>
  <si>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</si>
  <si>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</si>
  <si>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</si>
  <si>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</si>
  <si>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</si>
  <si>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</si>
  <si>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</si>
  <si>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</si>
  <si>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</si>
  <si>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</si>
  <si>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</si>
  <si>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</si>
  <si>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</si>
  <si>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</si>
  <si>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</si>
  <si>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</si>
  <si>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</si>
  <si>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</si>
  <si>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</si>
  <si>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</si>
  <si>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</si>
  <si>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</si>
  <si>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</si>
  <si>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</si>
  <si>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</si>
  <si>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</si>
  <si>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</si>
  <si>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</si>
  <si>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</si>
  <si>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</si>
  <si>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</si>
  <si>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</si>
  <si>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</si>
  <si>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</si>
  <si>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</si>
  <si>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</si>
  <si>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</si>
  <si>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</si>
  <si>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</si>
  <si>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</si>
  <si>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</si>
  <si>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</si>
  <si>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</si>
  <si>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</si>
  <si>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</si>
  <si>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</si>
  <si>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</si>
  <si>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</si>
  <si>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</si>
  <si>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</si>
  <si>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</si>
  <si>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</si>
  <si>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</si>
  <si>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</si>
  <si>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</si>
  <si>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</si>
  <si>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</si>
  <si>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</si>
  <si>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</si>
  <si>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</si>
  <si>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</si>
  <si>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</si>
  <si>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</si>
  <si>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</si>
  <si>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</si>
  <si>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</si>
  <si>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</si>
  <si>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</si>
  <si>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</si>
  <si>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</si>
  <si>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</si>
  <si>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</si>
  <si>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</si>
  <si>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</si>
  <si>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</si>
  <si>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</si>
  <si>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</si>
  <si>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</si>
  <si>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</si>
  <si>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</si>
  <si>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</si>
  <si>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</si>
  <si>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</si>
  <si>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</si>
  <si>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</si>
  <si>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</si>
  <si>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</si>
  <si>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</si>
  <si>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</si>
  <si>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</si>
  <si>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</si>
  <si>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</si>
  <si>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</si>
  <si>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</si>
  <si>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</si>
  <si>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</si>
  <si>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</si>
  <si>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</si>
  <si>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</si>
  <si>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</si>
  <si>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</si>
  <si>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</si>
  <si>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</si>
  <si>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</si>
  <si>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</si>
  <si>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</si>
  <si>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</si>
  <si>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</si>
  <si>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</si>
  <si>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</si>
  <si>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</si>
  <si>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</si>
  <si>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</si>
  <si>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</si>
  <si>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</si>
  <si>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</si>
  <si>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</si>
  <si>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</si>
  <si>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</si>
  <si>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</si>
  <si>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</si>
  <si>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</si>
  <si>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</si>
  <si>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</si>
  <si>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</si>
  <si>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</si>
  <si>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</si>
  <si>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</si>
  <si>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</si>
  <si>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</si>
  <si>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</si>
  <si>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</si>
  <si>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</si>
  <si>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</si>
  <si>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</si>
  <si>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</si>
  <si>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</si>
  <si>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</si>
  <si>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</si>
  <si>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</si>
  <si>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</si>
  <si>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</si>
  <si>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</si>
  <si>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</si>
  <si>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</si>
  <si>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</si>
  <si>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</si>
  <si>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</si>
  <si>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</si>
  <si>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</si>
  <si>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</si>
  <si>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</si>
  <si>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</si>
  <si>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</si>
  <si>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</si>
  <si>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</si>
  <si>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</si>
  <si>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</si>
  <si>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</si>
  <si>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</si>
  <si>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</si>
  <si>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</si>
  <si>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</si>
  <si>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</si>
  <si>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</si>
  <si>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</si>
  <si>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</si>
  <si>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</si>
  <si>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</si>
  <si>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</si>
  <si>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</si>
  <si>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</si>
  <si>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</si>
  <si>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</si>
  <si>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</si>
  <si>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</si>
  <si>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</si>
  <si>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</si>
  <si>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</si>
  <si>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</si>
  <si>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</si>
  <si>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</si>
  <si>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</si>
  <si>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</si>
  <si>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</si>
  <si>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</si>
  <si>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</si>
  <si>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</si>
  <si>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</si>
  <si>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</si>
  <si>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</si>
  <si>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</si>
  <si>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</si>
  <si>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</si>
  <si>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</si>
  <si>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</si>
  <si>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</si>
  <si>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</si>
  <si>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</si>
  <si>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</si>
  <si>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</si>
  <si>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</si>
  <si>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</si>
  <si>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</si>
  <si>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</si>
  <si>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</si>
  <si>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</si>
  <si>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</si>
  <si>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</si>
  <si>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</si>
  <si>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</si>
  <si>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</si>
  <si>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</si>
  <si>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</si>
  <si>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</si>
  <si>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</si>
  <si>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</si>
  <si>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</si>
  <si>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</si>
  <si>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</si>
  <si>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</si>
  <si>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</si>
  <si>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</si>
  <si>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</si>
  <si>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</si>
  <si>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</si>
  <si>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</si>
  <si>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</si>
  <si>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</si>
  <si>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</si>
  <si>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</si>
  <si>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</si>
  <si>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</si>
  <si>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</si>
  <si>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</si>
  <si>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</si>
  <si>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</si>
  <si>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</si>
  <si>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</si>
  <si>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</si>
  <si>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</si>
  <si>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</si>
  <si>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</si>
  <si>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</si>
  <si>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</si>
  <si>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</si>
  <si>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</si>
  <si>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</si>
  <si>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</si>
  <si>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</si>
  <si>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</si>
  <si>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</si>
  <si>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</si>
  <si>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</si>
  <si>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</si>
  <si>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</si>
  <si>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</si>
  <si>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</si>
  <si>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</si>
  <si>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</si>
  <si>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</si>
  <si>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</si>
  <si>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</si>
  <si>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</si>
  <si>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</si>
  <si>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</si>
  <si>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</si>
  <si>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</si>
  <si>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</si>
  <si>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</si>
  <si>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</si>
  <si>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</si>
  <si>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</si>
  <si>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</si>
  <si>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</si>
  <si>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</si>
  <si>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</si>
  <si>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</si>
  <si>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</si>
  <si>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</si>
  <si>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</si>
  <si>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</si>
  <si>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</si>
  <si>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</si>
  <si>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</si>
  <si>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</si>
  <si>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</si>
  <si>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</si>
  <si>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</si>
  <si>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</si>
  <si>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</si>
  <si>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</si>
  <si>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</si>
  <si>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</si>
  <si>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</si>
  <si>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</si>
  <si>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</si>
  <si>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</si>
  <si>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</si>
  <si>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</si>
  <si>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</si>
  <si>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</si>
  <si>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</si>
  <si>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</si>
  <si>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</si>
  <si>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</si>
  <si>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</si>
  <si>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</si>
  <si>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</si>
  <si>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</si>
  <si>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</si>
  <si>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</si>
  <si>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</si>
  <si>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</si>
  <si>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</si>
  <si>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</si>
  <si>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</si>
  <si>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</si>
  <si>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</si>
  <si>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</si>
  <si>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</si>
  <si>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</si>
  <si>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</si>
  <si>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</si>
  <si>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</si>
  <si>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</si>
  <si>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</si>
  <si>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</si>
  <si>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</si>
  <si>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</si>
  <si>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</si>
  <si>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</si>
  <si>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</si>
  <si>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</si>
  <si>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</si>
  <si>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</si>
  <si>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</si>
  <si>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</si>
  <si>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</si>
  <si>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</si>
  <si>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</si>
  <si>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</si>
  <si>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</si>
  <si>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</si>
  <si>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</si>
  <si>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</si>
  <si>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</si>
  <si>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</si>
  <si>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</si>
  <si>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</si>
  <si>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</si>
  <si>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</si>
  <si>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</si>
  <si>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</si>
  <si>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</si>
  <si>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</si>
  <si>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</si>
  <si>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</si>
  <si>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</si>
  <si>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</si>
  <si>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</si>
  <si>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</si>
  <si>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</si>
  <si>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</si>
  <si>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</si>
  <si>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</si>
  <si>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</si>
  <si>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</si>
  <si>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</si>
  <si>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</si>
  <si>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</si>
  <si>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</si>
  <si>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</si>
  <si>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</si>
  <si>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</si>
  <si>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</si>
  <si>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</si>
  <si>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</si>
  <si>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</si>
  <si>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</si>
  <si>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</si>
  <si>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</si>
  <si>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</si>
  <si>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</si>
  <si>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</si>
  <si>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</si>
  <si>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</si>
  <si>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</si>
  <si>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</si>
  <si>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</si>
  <si>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</si>
  <si>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</si>
  <si>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</si>
  <si>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</si>
  <si>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</si>
  <si>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</si>
  <si>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</si>
  <si>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</si>
  <si>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</si>
  <si>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</si>
  <si>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</si>
  <si>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</si>
  <si>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</si>
  <si>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</si>
  <si>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</si>
  <si>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</si>
  <si>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</si>
  <si>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</si>
  <si>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</si>
  <si>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</si>
  <si>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</si>
  <si>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</si>
  <si>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</si>
  <si>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</si>
  <si>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</si>
  <si>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</si>
  <si>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</si>
  <si>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</si>
  <si>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</si>
  <si>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</si>
  <si>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</si>
  <si>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</si>
  <si>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</si>
  <si>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</si>
  <si>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</si>
  <si>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</si>
  <si>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</si>
  <si>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</si>
  <si>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</si>
  <si>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</si>
  <si>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</si>
  <si>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</si>
  <si>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</si>
  <si>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</si>
  <si>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</si>
  <si>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</si>
  <si>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</si>
  <si>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</si>
  <si>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</si>
  <si>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</si>
  <si>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</si>
  <si>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</si>
  <si>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</si>
  <si>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</si>
  <si>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</si>
  <si>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</si>
  <si>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</si>
  <si>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</si>
  <si>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</si>
  <si>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</si>
  <si>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</si>
  <si>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</si>
  <si>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</si>
  <si>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</si>
  <si>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</si>
  <si>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</si>
  <si>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</si>
  <si>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</si>
  <si>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</si>
  <si>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</si>
  <si>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</si>
  <si>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</si>
  <si>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</si>
  <si>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</si>
  <si>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</si>
  <si>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</si>
  <si>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</si>
  <si>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</si>
  <si>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</si>
  <si>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</si>
  <si>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</si>
  <si>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</si>
  <si>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</si>
  <si>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</si>
  <si>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</si>
  <si>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</si>
  <si>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</si>
  <si>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</si>
  <si>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</si>
  <si>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</si>
  <si>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</si>
  <si>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</si>
  <si>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</si>
  <si>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</si>
  <si>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</si>
  <si>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</si>
  <si>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</si>
  <si>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</si>
  <si>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</si>
  <si>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</si>
  <si>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</si>
  <si>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</si>
  <si>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</si>
  <si>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</si>
  <si>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</si>
  <si>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</si>
  <si>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</si>
  <si>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</si>
  <si>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</si>
  <si>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</si>
  <si>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</si>
  <si>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</si>
  <si>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</si>
  <si>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</si>
  <si>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</si>
  <si>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</si>
  <si>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</si>
  <si>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</si>
  <si>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</si>
  <si>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</si>
  <si>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</si>
  <si>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</si>
  <si>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</si>
  <si>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</si>
  <si>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</si>
  <si>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</si>
  <si>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</si>
  <si>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</si>
  <si>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</si>
  <si>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</si>
  <si>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</si>
  <si>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</si>
  <si>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</si>
  <si>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</si>
  <si>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</si>
  <si>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</si>
  <si>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</si>
  <si>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</si>
  <si>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</si>
  <si>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</si>
  <si>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</si>
  <si>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</si>
  <si>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</si>
  <si>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</si>
  <si>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</si>
  <si>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</si>
  <si>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</si>
  <si>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</si>
  <si>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</si>
  <si>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</si>
  <si>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</si>
  <si>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</si>
  <si>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</si>
  <si>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</si>
  <si>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</si>
  <si>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</si>
  <si>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</si>
  <si>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</si>
  <si>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</si>
  <si>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</si>
  <si>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</si>
  <si>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</si>
  <si>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</si>
  <si>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</si>
  <si>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</si>
  <si>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</si>
  <si>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</si>
  <si>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</si>
  <si>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</si>
  <si>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</si>
  <si>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</si>
  <si>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</si>
  <si>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</si>
  <si>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</si>
  <si>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</si>
  <si>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</si>
  <si>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</si>
  <si>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</si>
  <si>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</si>
  <si>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</si>
  <si>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</si>
  <si>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</si>
  <si>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</si>
  <si>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</si>
  <si>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</si>
  <si>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</si>
  <si>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</si>
  <si>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</si>
  <si>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</si>
  <si>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</si>
  <si>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</si>
  <si>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</si>
  <si>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</si>
  <si>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</si>
  <si>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</si>
  <si>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</si>
  <si>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</si>
  <si>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</si>
  <si>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</si>
  <si>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</si>
  <si>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</si>
  <si>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</si>
  <si>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</si>
  <si>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</si>
  <si>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</si>
  <si>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</si>
  <si>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</si>
  <si>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</si>
  <si>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</si>
  <si>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</si>
  <si>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</si>
  <si>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</si>
  <si>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</si>
  <si>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</si>
  <si>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</si>
  <si>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</si>
  <si>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</si>
  <si>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</si>
  <si>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</si>
  <si>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</si>
  <si>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</si>
  <si>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</si>
  <si>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</si>
  <si>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</si>
  <si>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</si>
  <si>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</si>
  <si>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</si>
  <si>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</si>
  <si>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</si>
  <si>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</si>
  <si>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</si>
  <si>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</si>
  <si>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</si>
  <si>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</si>
  <si>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</si>
  <si>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</si>
  <si>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</si>
  <si>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</si>
  <si>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</si>
  <si>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</si>
  <si>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</si>
  <si>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</si>
  <si>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</si>
  <si>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</si>
  <si>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</si>
  <si>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</si>
  <si>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</si>
  <si>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</si>
  <si>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</si>
  <si>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</si>
  <si>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</si>
  <si>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</si>
  <si>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</si>
  <si>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</si>
  <si>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</si>
  <si>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</si>
  <si>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</si>
  <si>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</si>
  <si>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</si>
  <si>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</si>
  <si>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</si>
  <si>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</si>
  <si>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</si>
  <si>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</si>
  <si>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</si>
  <si>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</si>
  <si>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</si>
  <si>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</si>
  <si>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</si>
  <si>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</si>
  <si>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</si>
  <si>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</si>
  <si>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</si>
  <si>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</si>
  <si>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</si>
  <si>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</si>
  <si>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</si>
  <si>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</si>
  <si>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</si>
  <si>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</si>
  <si>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</si>
  <si>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</si>
  <si>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</si>
  <si>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</si>
  <si>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</si>
  <si>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</si>
  <si>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</si>
  <si>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</si>
  <si>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</si>
  <si>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</si>
  <si>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</si>
  <si>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</si>
  <si>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</si>
  <si>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</si>
  <si>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</si>
  <si>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</si>
  <si>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</si>
  <si>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</si>
  <si>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</si>
  <si>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</si>
  <si>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</si>
  <si>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</si>
  <si>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</si>
  <si>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</si>
  <si>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</si>
  <si>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</si>
  <si>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</si>
  <si>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</si>
  <si>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</si>
  <si>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</si>
  <si>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</si>
  <si>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</si>
  <si>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</si>
  <si>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</si>
  <si>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</si>
  <si>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</si>
  <si>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</si>
  <si>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</si>
  <si>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</si>
  <si>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</si>
  <si>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</si>
  <si>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</si>
  <si>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</si>
  <si>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</si>
  <si>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</si>
  <si>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</si>
  <si>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</si>
  <si>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</si>
  <si>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</si>
  <si>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</si>
  <si>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</si>
  <si>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</si>
  <si>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</si>
  <si>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</si>
  <si>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</si>
  <si>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</si>
  <si>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</si>
  <si>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</si>
  <si>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</si>
  <si>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</si>
  <si>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</si>
  <si>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</si>
  <si>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</si>
  <si>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</si>
  <si>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</si>
  <si>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</si>
  <si>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</si>
  <si>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</si>
  <si>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</si>
  <si>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</si>
  <si>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</si>
  <si>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</si>
  <si>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</si>
  <si>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</si>
  <si>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</si>
  <si>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</si>
  <si>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</si>
  <si>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</si>
  <si>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</si>
  <si>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</si>
  <si>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</si>
  <si>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</si>
  <si>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</si>
  <si>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</si>
  <si>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</si>
  <si>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</si>
  <si>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</si>
  <si>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</si>
  <si>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</si>
  <si>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</si>
  <si>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</si>
  <si>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</si>
  <si>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</si>
  <si>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</si>
  <si>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</si>
  <si>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</si>
  <si>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</si>
  <si>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</si>
  <si>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</si>
  <si>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</si>
  <si>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</si>
  <si>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</si>
  <si>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</si>
  <si>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</si>
  <si>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</si>
  <si>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</si>
  <si>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</si>
  <si>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</si>
  <si>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</si>
  <si>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</si>
  <si>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</si>
  <si>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</si>
  <si>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</si>
  <si>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</si>
  <si>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</si>
  <si>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</si>
  <si>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</si>
  <si>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</si>
  <si>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</si>
  <si>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</si>
  <si>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</si>
  <si>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</si>
  <si>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</si>
  <si>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</si>
  <si>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</si>
  <si>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</si>
  <si>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</si>
  <si>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</si>
  <si>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</si>
  <si>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</si>
  <si>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</si>
  <si>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</si>
  <si>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</si>
  <si>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</si>
  <si>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</si>
  <si>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</si>
  <si>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</si>
  <si>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</si>
  <si>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</si>
  <si>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</si>
  <si>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</si>
  <si>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</si>
  <si>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</si>
  <si>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</si>
  <si>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</si>
  <si>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</si>
  <si>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</si>
  <si>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</si>
  <si>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</si>
  <si>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</si>
  <si>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</si>
  <si>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</si>
  <si>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</si>
  <si>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</si>
  <si>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</si>
  <si>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</si>
  <si>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</si>
  <si>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</si>
  <si>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</si>
  <si>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</si>
  <si>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</si>
  <si>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</si>
  <si>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</si>
  <si>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</si>
  <si>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</si>
  <si>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</si>
  <si>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</si>
  <si>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</si>
  <si>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</si>
  <si>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</si>
  <si>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</si>
  <si>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</si>
  <si>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</si>
  <si>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</si>
  <si>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</si>
  <si>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</si>
  <si>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</si>
  <si>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</si>
  <si>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</si>
  <si>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</si>
  <si>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</si>
  <si>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</si>
  <si>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</si>
  <si>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</si>
  <si>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</si>
  <si>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</si>
  <si>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</si>
  <si>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</si>
  <si>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</si>
  <si>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</si>
  <si>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</si>
  <si>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</si>
  <si>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</si>
  <si>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</si>
  <si>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</si>
  <si>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</si>
  <si>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</si>
  <si>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</si>
  <si>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</si>
  <si>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</si>
  <si>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</si>
  <si>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</si>
  <si>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</si>
  <si>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</si>
  <si>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</si>
  <si>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</si>
  <si>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</si>
  <si>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</si>
  <si>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</si>
  <si>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</si>
  <si>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</si>
  <si>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</si>
  <si>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</si>
  <si>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</si>
  <si>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</si>
  <si>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</si>
  <si>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</si>
  <si>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</si>
  <si>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</si>
  <si>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</si>
  <si>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</si>
  <si>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</si>
  <si>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</si>
  <si>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</si>
  <si>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</si>
  <si>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</si>
  <si>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</si>
  <si>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</si>
  <si>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</si>
  <si>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</si>
  <si>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</si>
  <si>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</si>
  <si>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</si>
  <si>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</si>
  <si>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</si>
  <si>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</si>
  <si>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</si>
  <si>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</si>
  <si>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</si>
  <si>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</si>
  <si>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</si>
  <si>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</si>
  <si>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</si>
  <si>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</si>
  <si>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</si>
  <si>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</si>
  <si>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</si>
  <si>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</si>
  <si>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</si>
  <si>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</si>
  <si>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</si>
  <si>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</si>
  <si>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</si>
  <si>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</si>
  <si>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</si>
  <si>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</si>
  <si>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</si>
  <si>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</si>
  <si>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</si>
  <si>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</si>
  <si>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</si>
  <si>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</si>
  <si>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</si>
  <si>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</si>
  <si>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</si>
  <si>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</si>
  <si>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</si>
  <si>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</si>
  <si>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</si>
  <si>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</si>
  <si>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</si>
  <si>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</si>
  <si>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</si>
  <si>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</si>
  <si>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</si>
  <si>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</si>
  <si>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</si>
  <si>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</si>
  <si>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</si>
  <si>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</si>
  <si>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</si>
  <si>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</si>
  <si>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</si>
  <si>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</si>
  <si>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</si>
  <si>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</si>
  <si>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</si>
  <si>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</si>
  <si>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</si>
  <si>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</si>
  <si>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</si>
  <si>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</si>
  <si>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</si>
  <si>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</si>
  <si>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</si>
  <si>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</si>
  <si>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</si>
  <si>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</si>
  <si>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</si>
  <si>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</si>
  <si>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</si>
  <si>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</si>
  <si>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</si>
  <si>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</si>
  <si>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</si>
  <si>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</si>
  <si>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</si>
  <si>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</si>
  <si>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</si>
  <si>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</si>
  <si>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</si>
  <si>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</si>
  <si>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</si>
  <si>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</si>
  <si>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</si>
  <si>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</si>
  <si>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</si>
  <si>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</si>
  <si>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</si>
  <si>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</si>
  <si>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</si>
  <si>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</si>
  <si>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</si>
  <si>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</si>
  <si>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</si>
  <si>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</si>
  <si>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</si>
  <si>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</si>
  <si>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</si>
  <si>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</si>
  <si>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</si>
  <si>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</si>
  <si>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</si>
  <si>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</si>
  <si>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</si>
  <si>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</si>
  <si>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</si>
  <si>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</si>
  <si>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</si>
  <si>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</si>
  <si>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</si>
  <si>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</si>
  <si>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</si>
  <si>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</si>
  <si>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</si>
  <si>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</si>
  <si>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</si>
  <si>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</si>
  <si>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</si>
  <si>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</si>
  <si>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</si>
  <si>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</si>
  <si>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</si>
  <si>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</si>
  <si>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</si>
  <si>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</si>
  <si>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</si>
  <si>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</si>
  <si>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</si>
  <si>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</si>
  <si>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</si>
  <si>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</si>
  <si>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</si>
  <si>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</si>
  <si>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</si>
  <si>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</si>
  <si>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</si>
  <si>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</si>
  <si>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</si>
  <si>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</si>
  <si>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</si>
  <si>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</si>
  <si>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</si>
  <si>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</si>
  <si>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</si>
  <si>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</si>
  <si>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</si>
  <si>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</si>
  <si>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</si>
  <si>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</si>
  <si>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</si>
  <si>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</si>
  <si>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</si>
  <si>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</si>
  <si>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</si>
  <si>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</si>
  <si>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</si>
  <si>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</si>
  <si>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</si>
  <si>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</si>
  <si>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</si>
  <si>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</si>
  <si>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</si>
  <si>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</si>
  <si>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</si>
  <si>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</si>
  <si>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</si>
  <si>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</si>
  <si>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</si>
  <si>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</si>
  <si>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</si>
  <si>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</si>
  <si>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</si>
  <si>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</si>
  <si>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</si>
  <si>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</si>
  <si>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</si>
  <si>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</si>
  <si>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</si>
  <si>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</si>
  <si>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</si>
  <si>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</si>
  <si>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</si>
  <si>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</si>
  <si>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</si>
  <si>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</si>
  <si>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</si>
  <si>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</si>
  <si>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</si>
  <si>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</si>
  <si>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</si>
  <si>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</si>
  <si>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</si>
  <si>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</si>
  <si>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</si>
  <si>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</si>
  <si>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</si>
  <si>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</si>
  <si>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</si>
  <si>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</si>
  <si>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</si>
  <si>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</si>
  <si>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</si>
  <si>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</si>
  <si>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</si>
  <si>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</si>
  <si>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</si>
  <si>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</si>
  <si>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</si>
  <si>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</si>
  <si>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</si>
  <si>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</si>
  <si>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</si>
  <si>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</si>
  <si>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</si>
  <si>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</si>
  <si>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</si>
  <si>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</si>
  <si>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</si>
  <si>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</si>
  <si>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</si>
  <si>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</si>
  <si>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</si>
  <si>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</si>
  <si>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</si>
  <si>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</si>
  <si>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</si>
  <si>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</si>
  <si>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</si>
  <si>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</si>
  <si>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</si>
  <si>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</si>
  <si>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</si>
  <si>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</si>
  <si>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</si>
  <si>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</si>
  <si>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</si>
  <si>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</si>
  <si>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</si>
  <si>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</si>
  <si>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</si>
  <si>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</si>
  <si>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</si>
  <si>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</si>
  <si>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</si>
  <si>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</si>
  <si>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</si>
  <si>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</si>
  <si>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</si>
  <si>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</si>
  <si>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</si>
  <si>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</si>
  <si>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</si>
  <si>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</si>
  <si>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</si>
  <si>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</si>
  <si>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</si>
  <si>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</si>
  <si>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</si>
  <si>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</si>
  <si>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</si>
  <si>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</si>
  <si>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</si>
  <si>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</si>
  <si>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</si>
  <si>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</si>
  <si>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</si>
  <si>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</si>
  <si>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</si>
  <si>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</si>
  <si>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</si>
  <si>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</si>
  <si>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</si>
  <si>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</si>
  <si>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</si>
  <si>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</si>
  <si>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</si>
  <si>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</si>
  <si>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</si>
  <si>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</si>
  <si>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</si>
  <si>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</si>
  <si>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</si>
  <si>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</si>
  <si>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</si>
  <si>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</si>
  <si>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</si>
  <si>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</si>
  <si>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</si>
  <si>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</si>
  <si>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</si>
  <si>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</si>
  <si>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</si>
  <si>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</si>
  <si>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</si>
  <si>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</si>
  <si>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</si>
  <si>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</si>
  <si>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</si>
  <si>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</si>
  <si>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</si>
  <si>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</si>
  <si>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</si>
  <si>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</si>
  <si>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</si>
  <si>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</si>
  <si>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</si>
  <si>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</si>
  <si>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</si>
  <si>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</si>
  <si>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</si>
  <si>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</si>
  <si>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</si>
  <si>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</si>
  <si>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</si>
  <si>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</si>
  <si>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</si>
  <si>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</si>
  <si>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</si>
  <si>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</si>
  <si>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</si>
  <si>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</si>
  <si>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</si>
  <si>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</si>
  <si>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</si>
  <si>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</si>
  <si>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</si>
  <si>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</si>
  <si>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</si>
  <si>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</si>
  <si>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</si>
  <si>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</si>
  <si>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</si>
  <si>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</si>
  <si>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</si>
  <si>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</si>
  <si>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</si>
  <si>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</si>
  <si>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</si>
  <si>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</si>
  <si>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</si>
  <si>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</si>
  <si>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</si>
  <si>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</si>
  <si>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</si>
  <si>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</si>
  <si>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</si>
  <si>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</si>
  <si>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</si>
  <si>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</si>
  <si>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</si>
  <si>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</si>
  <si>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</si>
  <si>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</si>
  <si>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</si>
  <si>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</si>
  <si>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</si>
  <si>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</si>
  <si>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</si>
  <si>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</si>
  <si>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</si>
  <si>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</si>
  <si>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</si>
  <si>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</si>
  <si>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</si>
  <si>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</si>
  <si>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</si>
  <si>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</si>
  <si>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</si>
  <si>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</si>
  <si>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</si>
  <si>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</si>
  <si>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</si>
  <si>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</si>
  <si>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</si>
  <si>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</si>
  <si>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</si>
  <si>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</si>
  <si>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</si>
  <si>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</si>
  <si>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</si>
  <si>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</si>
  <si>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</si>
  <si>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</si>
  <si>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</si>
  <si>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</si>
  <si>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</si>
  <si>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</si>
  <si>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</si>
  <si>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</si>
  <si>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</si>
  <si>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</si>
  <si>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</si>
  <si>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</si>
  <si>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</si>
  <si>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</si>
  <si>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</si>
  <si>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</si>
  <si>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</si>
  <si>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</si>
  <si>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</si>
  <si>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</si>
  <si>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</si>
  <si>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</si>
  <si>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</si>
  <si>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</si>
  <si>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</si>
  <si>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</si>
  <si>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</si>
  <si>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</si>
  <si>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</si>
  <si>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</si>
  <si>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</si>
  <si>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</si>
  <si>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</si>
  <si>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</si>
  <si>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</si>
  <si>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</si>
  <si>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</si>
  <si>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</si>
  <si>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</si>
  <si>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</si>
  <si>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</si>
  <si>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</si>
  <si>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</si>
  <si>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</si>
  <si>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</si>
  <si>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</si>
  <si>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</si>
  <si>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</si>
  <si>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</si>
  <si>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</si>
  <si>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</si>
  <si>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</si>
  <si>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</si>
  <si>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</si>
  <si>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</si>
  <si>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</si>
  <si>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</si>
  <si>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</si>
  <si>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</si>
  <si>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</si>
  <si>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</si>
  <si>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</si>
  <si>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</si>
  <si>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</si>
  <si>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</si>
  <si>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</si>
  <si>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</si>
  <si>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</si>
  <si>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</si>
  <si>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</si>
  <si>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</si>
  <si>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</si>
  <si>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</si>
  <si>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</si>
  <si>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</si>
  <si>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</si>
  <si>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</si>
  <si>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</si>
  <si>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</si>
  <si>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</si>
  <si>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</si>
  <si>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</si>
  <si>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</si>
  <si>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</si>
  <si>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</si>
  <si>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</si>
  <si>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</si>
  <si>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</si>
  <si>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</si>
  <si>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</si>
  <si>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</si>
  <si>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</si>
  <si>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</si>
  <si>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</si>
  <si>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</si>
  <si>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</si>
  <si>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</si>
  <si>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</si>
  <si>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</si>
  <si>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</si>
  <si>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</si>
  <si>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</si>
  <si>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</si>
  <si>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</si>
  <si>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</si>
  <si>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</si>
  <si>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</si>
  <si>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</si>
  <si>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</si>
  <si>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</si>
  <si>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</si>
  <si>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</si>
  <si>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</si>
  <si>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</si>
  <si>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</si>
  <si>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</si>
  <si>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</si>
  <si>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</si>
  <si>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</si>
  <si>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</si>
  <si>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</si>
  <si>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</si>
  <si>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</si>
  <si>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</si>
  <si>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</si>
  <si>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</si>
  <si>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</si>
  <si>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</si>
  <si>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</si>
  <si>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</si>
  <si>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</si>
  <si>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</si>
  <si>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</si>
  <si>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</si>
  <si>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</si>
  <si>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</si>
  <si>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</si>
  <si>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</si>
  <si>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</si>
  <si>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</si>
  <si>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</si>
  <si>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</si>
  <si>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</si>
  <si>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</si>
  <si>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</si>
  <si>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</si>
  <si>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</si>
  <si>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</si>
  <si>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</si>
  <si>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</si>
  <si>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</si>
  <si>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</si>
  <si>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</si>
  <si>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</si>
  <si>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</si>
  <si>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</si>
  <si>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</si>
  <si>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</si>
  <si>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</si>
  <si>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</si>
  <si>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</si>
  <si>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</si>
  <si>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</si>
  <si>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</si>
  <si>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</si>
  <si>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</si>
  <si>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</si>
  <si>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</si>
  <si>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</si>
  <si>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</si>
  <si>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</si>
  <si>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</si>
  <si>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</si>
  <si>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</si>
  <si>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</si>
  <si>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</si>
  <si>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</si>
  <si>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</si>
  <si>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</si>
  <si>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</si>
  <si>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</si>
  <si>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</si>
  <si>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</si>
  <si>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</si>
  <si>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</si>
  <si>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</si>
  <si>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</si>
  <si>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</si>
  <si>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</si>
  <si>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</si>
  <si>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</si>
  <si>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</si>
  <si>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</si>
  <si>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</si>
  <si>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</si>
  <si>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</si>
  <si>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</si>
  <si>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</si>
  <si>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</si>
  <si>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</si>
  <si>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</si>
  <si>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</si>
  <si>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</si>
  <si>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</si>
  <si>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</si>
  <si>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</si>
  <si>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</si>
  <si>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</si>
  <si>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</si>
  <si>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</si>
  <si>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</si>
  <si>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</si>
  <si>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</si>
  <si>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</si>
  <si>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</si>
  <si>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</si>
  <si>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</si>
  <si>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</si>
  <si>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</si>
  <si>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</si>
  <si>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</si>
  <si>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</si>
  <si>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</si>
  <si>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</si>
  <si>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</si>
  <si>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</si>
  <si>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</si>
  <si>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</si>
  <si>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</si>
  <si>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</si>
  <si>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</si>
  <si>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</si>
  <si>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</si>
  <si>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</si>
  <si>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</si>
  <si>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</si>
  <si>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</si>
  <si>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</si>
  <si>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</si>
  <si>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</si>
  <si>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</si>
  <si>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</si>
  <si>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</si>
  <si>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</si>
  <si>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</si>
  <si>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</si>
  <si>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</si>
  <si>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</si>
  <si>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</si>
  <si>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</si>
  <si>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</si>
  <si>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</si>
  <si>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</si>
  <si>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</si>
  <si>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</si>
  <si>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</si>
  <si>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</si>
  <si>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</si>
  <si>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</si>
  <si>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</si>
  <si>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</si>
  <si>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</si>
  <si>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</si>
  <si>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</si>
  <si>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</si>
  <si>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</si>
  <si>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</si>
  <si>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</si>
  <si>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</si>
  <si>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</si>
  <si>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</si>
  <si>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</si>
  <si>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</si>
  <si>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</si>
  <si>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</si>
  <si>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</si>
  <si>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</si>
  <si>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</si>
  <si>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</si>
  <si>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</si>
  <si>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</si>
  <si>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</si>
  <si>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</si>
  <si>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</si>
  <si>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</si>
  <si>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</si>
  <si>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</si>
  <si>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</si>
  <si>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</si>
  <si>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</si>
  <si>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</si>
  <si>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</si>
  <si>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</si>
  <si>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</si>
  <si>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</si>
  <si>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</si>
  <si>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</si>
  <si>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</si>
  <si>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</si>
  <si>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</si>
  <si>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</si>
  <si>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</si>
  <si>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</si>
  <si>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</si>
  <si>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</si>
  <si>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</si>
  <si>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</si>
  <si>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</si>
  <si>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</si>
  <si>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</si>
  <si>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</si>
  <si>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</si>
  <si>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</si>
  <si>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</si>
  <si>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</si>
  <si>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</si>
  <si>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</si>
  <si>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</si>
  <si>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</si>
  <si>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</si>
  <si>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</si>
  <si>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</si>
  <si>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</si>
  <si>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</si>
  <si>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</si>
  <si>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</si>
  <si>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</si>
  <si>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</si>
  <si>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</si>
  <si>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</si>
  <si>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</si>
  <si>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</si>
  <si>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</si>
  <si>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</si>
  <si>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</si>
  <si>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</si>
  <si>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</si>
  <si>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</si>
  <si>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</si>
  <si>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</si>
  <si>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</si>
  <si>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</si>
  <si>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</si>
  <si>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</si>
  <si>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</si>
  <si>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</si>
  <si>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</si>
  <si>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</si>
  <si>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</si>
  <si>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</si>
  <si>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</si>
  <si>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</si>
  <si>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</si>
  <si>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</si>
  <si>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</si>
  <si>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</si>
  <si>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</si>
  <si>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</si>
  <si>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</si>
  <si>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</si>
  <si>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</si>
  <si>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</si>
  <si>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</si>
  <si>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</si>
  <si>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</si>
  <si>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</si>
  <si>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</si>
  <si>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</si>
  <si>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</si>
  <si>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</si>
  <si>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</si>
  <si>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</si>
  <si>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</si>
  <si>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</si>
  <si>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</si>
  <si>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</si>
  <si>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</si>
  <si>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</si>
  <si>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</si>
  <si>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</si>
  <si>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</si>
  <si>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</si>
  <si>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</si>
  <si>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</si>
  <si>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</si>
  <si>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</si>
  <si>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</si>
  <si>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</si>
  <si>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</si>
  <si>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</si>
  <si>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</si>
  <si>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</si>
  <si>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</si>
  <si>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</si>
  <si>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</si>
  <si>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</si>
  <si>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</si>
  <si>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</si>
  <si>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</si>
  <si>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</si>
  <si>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</si>
  <si>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</si>
  <si>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</si>
  <si>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</si>
  <si>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</si>
  <si>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</si>
  <si>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</si>
  <si>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</si>
  <si>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</si>
  <si>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</si>
  <si>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</si>
  <si>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</si>
  <si>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</si>
  <si>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</si>
  <si>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</si>
  <si>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</si>
  <si>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</si>
  <si>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</si>
  <si>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</si>
  <si>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</si>
  <si>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</si>
  <si>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</si>
  <si>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</si>
  <si>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</si>
  <si>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</si>
  <si>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</si>
  <si>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</si>
  <si>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</si>
  <si>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</si>
  <si>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</si>
  <si>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</si>
  <si>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</si>
  <si>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</si>
  <si>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</si>
  <si>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</si>
  <si>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</si>
  <si>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</si>
  <si>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</si>
  <si>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</si>
  <si>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</si>
  <si>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</si>
  <si>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</si>
  <si>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</si>
  <si>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</si>
  <si>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</si>
  <si>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</si>
  <si>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</si>
  <si>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</si>
  <si>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</si>
  <si>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</si>
  <si>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</si>
  <si>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</si>
  <si>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</si>
  <si>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</si>
  <si>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</si>
  <si>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</si>
  <si>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</si>
  <si>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</si>
  <si>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</si>
  <si>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</si>
  <si>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</si>
  <si>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</si>
  <si>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</si>
  <si>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</si>
  <si>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</si>
  <si>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</si>
  <si>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</si>
  <si>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</si>
  <si>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</si>
  <si>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</si>
  <si>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</si>
  <si>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</si>
  <si>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</si>
  <si>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</si>
  <si>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</si>
  <si>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</si>
  <si>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</si>
  <si>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</si>
  <si>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</si>
  <si>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</si>
  <si>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</si>
  <si>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</si>
  <si>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</si>
  <si>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</si>
  <si>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</si>
  <si>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</si>
  <si>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</si>
  <si>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</si>
  <si>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</si>
  <si>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</si>
  <si>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</si>
  <si>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</si>
  <si>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</si>
  <si>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</si>
  <si>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</si>
  <si>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</si>
  <si>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</si>
  <si>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</si>
  <si>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</si>
  <si>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</si>
  <si>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</si>
  <si>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</si>
  <si>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</si>
  <si>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</si>
  <si>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</si>
  <si>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</si>
  <si>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</si>
  <si>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</si>
  <si>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</si>
  <si>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</si>
  <si>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</si>
  <si>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</si>
  <si>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</si>
  <si>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</si>
  <si>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</si>
  <si>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</si>
  <si>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</si>
  <si>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</si>
  <si>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</si>
  <si>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</si>
  <si>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</si>
  <si>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</si>
  <si>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</si>
  <si>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</si>
  <si>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</si>
  <si>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</si>
  <si>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</si>
  <si>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</si>
  <si>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</si>
  <si>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</si>
  <si>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</si>
  <si>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</si>
  <si>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</si>
  <si>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</si>
  <si>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</si>
  <si>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</si>
  <si>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</si>
  <si>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</si>
  <si>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</si>
  <si>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</si>
  <si>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</si>
  <si>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</si>
  <si>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</si>
  <si>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</si>
  <si>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</si>
  <si>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</si>
  <si>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</si>
  <si>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</si>
  <si>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</si>
  <si>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</si>
  <si>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</si>
  <si>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</si>
  <si>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</si>
  <si>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</si>
  <si>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</si>
  <si>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</si>
  <si>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</si>
  <si>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</si>
  <si>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</si>
  <si>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</si>
  <si>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</si>
  <si>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</si>
  <si>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</si>
  <si>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</si>
  <si>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</si>
  <si>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</si>
  <si>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</si>
  <si>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</si>
  <si>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</si>
  <si>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</si>
  <si>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</si>
  <si>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</si>
  <si>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</si>
  <si>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</si>
  <si>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</si>
  <si>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</si>
  <si>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</si>
  <si>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</si>
  <si>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</si>
  <si>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</si>
  <si>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</si>
  <si>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</si>
  <si>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</si>
  <si>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</si>
  <si>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</si>
  <si>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</si>
  <si>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</si>
  <si>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</si>
  <si>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</si>
  <si>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</si>
  <si>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</si>
  <si>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</si>
  <si>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</si>
  <si>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</si>
  <si>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</si>
  <si>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</si>
  <si>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</si>
  <si>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</si>
  <si>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</si>
  <si>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</si>
  <si>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</si>
  <si>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</si>
  <si>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</si>
  <si>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</si>
  <si>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</si>
  <si>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</si>
  <si>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</si>
  <si>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</si>
  <si>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</si>
  <si>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</si>
  <si>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</si>
  <si>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</si>
  <si>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</si>
  <si>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</si>
  <si>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</si>
  <si>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</si>
  <si>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</si>
  <si>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</si>
  <si>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</si>
  <si>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</si>
  <si>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</si>
  <si>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</si>
  <si>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</si>
  <si>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</si>
  <si>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</si>
  <si>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</si>
  <si>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</si>
  <si>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</si>
  <si>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</si>
  <si>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</si>
  <si>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</si>
  <si>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</si>
  <si>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</si>
  <si>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</si>
  <si>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</si>
  <si>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</si>
  <si>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</si>
  <si>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</si>
  <si>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</si>
  <si>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</si>
  <si>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</si>
  <si>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</si>
  <si>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</si>
  <si>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</si>
  <si>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</si>
  <si>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</si>
  <si>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</si>
  <si>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</si>
  <si>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</si>
  <si>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</si>
  <si>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</si>
  <si>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</si>
  <si>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</si>
  <si>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</si>
  <si>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</si>
  <si>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</si>
  <si>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</si>
  <si>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</si>
  <si>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</si>
  <si>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</si>
  <si>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</si>
  <si>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</si>
  <si>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</si>
  <si>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</si>
  <si>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</si>
  <si>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</si>
  <si>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</si>
  <si>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</si>
  <si>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</si>
  <si>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</si>
  <si>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</si>
  <si>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</si>
  <si>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</si>
  <si>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</si>
  <si>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</si>
  <si>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</si>
  <si>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</si>
  <si>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</si>
  <si>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</si>
  <si>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</si>
  <si>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</si>
  <si>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</si>
  <si>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</si>
  <si>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</si>
  <si>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</si>
  <si>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</si>
  <si>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</si>
  <si>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</si>
  <si>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</si>
  <si>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</si>
  <si>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</si>
  <si>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</si>
  <si>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</si>
  <si>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</si>
  <si>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</si>
  <si>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</si>
  <si>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</si>
  <si>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</si>
  <si>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</si>
  <si>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</si>
  <si>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</si>
  <si>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</si>
  <si>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</si>
  <si>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</si>
  <si>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</si>
  <si>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</si>
  <si>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</si>
  <si>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</si>
  <si>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</si>
  <si>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</si>
  <si>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</si>
  <si>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</si>
  <si>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</si>
  <si>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</si>
  <si>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</si>
  <si>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</si>
  <si>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</si>
  <si>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</si>
  <si>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</si>
  <si>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</si>
  <si>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</si>
  <si>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</si>
  <si>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</si>
  <si>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</si>
  <si>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</si>
  <si>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</si>
  <si>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</si>
  <si>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</si>
  <si>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</si>
  <si>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</si>
  <si>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</si>
  <si>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</si>
  <si>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</si>
  <si>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</si>
  <si>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</si>
  <si>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</si>
  <si>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</si>
  <si>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</si>
  <si>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</si>
  <si>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</si>
  <si>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</si>
  <si>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</si>
  <si>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</si>
  <si>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</si>
  <si>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</si>
  <si>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</si>
  <si>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</si>
  <si>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</si>
  <si>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</si>
  <si>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</si>
  <si>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</si>
  <si>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</si>
  <si>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</si>
  <si>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</si>
  <si>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</si>
  <si>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</si>
  <si>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</si>
  <si>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</si>
  <si>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</si>
  <si>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</si>
  <si>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</si>
  <si>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</si>
  <si>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</si>
  <si>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</si>
  <si>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</si>
  <si>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</si>
  <si>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</si>
  <si>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</si>
  <si>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</si>
  <si>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</si>
  <si>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</si>
  <si>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</si>
  <si>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</si>
  <si>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</si>
  <si>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</si>
  <si>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</si>
  <si>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</si>
  <si>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</si>
  <si>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</si>
  <si>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</si>
  <si>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</si>
  <si>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</si>
  <si>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</si>
  <si>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</si>
  <si>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</si>
  <si>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</si>
  <si>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</si>
  <si>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</si>
  <si>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</si>
  <si>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</si>
  <si>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</si>
  <si>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</si>
  <si>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</si>
  <si>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</si>
  <si>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</si>
  <si>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</si>
  <si>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</si>
  <si>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</si>
  <si>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</si>
  <si>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</si>
  <si>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</si>
  <si>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</si>
  <si>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</si>
  <si>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</si>
  <si>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</si>
  <si>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</si>
  <si>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</si>
  <si>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</si>
  <si>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</si>
  <si>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</si>
  <si>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</si>
  <si>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</si>
  <si>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</si>
  <si>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</si>
  <si>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</si>
  <si>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</si>
  <si>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</si>
  <si>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</si>
  <si>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</si>
  <si>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</si>
  <si>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</si>
  <si>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</si>
  <si>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</si>
  <si>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</si>
  <si>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</si>
  <si>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</si>
  <si>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</si>
  <si>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</si>
  <si>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</si>
  <si>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</si>
  <si>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</si>
  <si>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</si>
  <si>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</si>
  <si>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</si>
  <si>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</si>
  <si>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</si>
  <si>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</si>
  <si>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</si>
  <si>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</si>
  <si>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</si>
  <si>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</si>
  <si>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</si>
  <si>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</si>
  <si>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</si>
  <si>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</si>
  <si>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</si>
  <si>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</si>
  <si>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</si>
  <si>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</si>
  <si>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</si>
  <si>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</si>
  <si>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</si>
  <si>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</si>
  <si>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</si>
  <si>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</si>
  <si>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</si>
  <si>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</si>
  <si>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</si>
  <si>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</si>
  <si>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</si>
  <si>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</si>
  <si>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</si>
  <si>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</si>
  <si>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</si>
  <si>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</si>
  <si>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</si>
  <si>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</si>
  <si>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</si>
  <si>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</si>
  <si>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</si>
  <si>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</si>
  <si>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</si>
  <si>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</si>
  <si>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</si>
  <si>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</si>
  <si>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</si>
  <si>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</si>
  <si>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</si>
  <si>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</si>
  <si>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</si>
  <si>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</si>
  <si>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</si>
  <si>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</si>
  <si>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</si>
  <si>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</si>
  <si>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</si>
  <si>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</si>
  <si>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</si>
  <si>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</si>
  <si>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</si>
  <si>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</si>
  <si>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</si>
  <si>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</si>
  <si>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</si>
  <si>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</si>
  <si>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</si>
  <si>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</si>
  <si>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</si>
  <si>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</si>
  <si>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</si>
  <si>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</si>
  <si>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</si>
  <si>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</si>
  <si>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</si>
  <si>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</si>
  <si>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</si>
  <si>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</si>
  <si>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</si>
  <si>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</si>
  <si>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</si>
  <si>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</si>
  <si>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</si>
  <si>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</si>
  <si>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</si>
  <si>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</si>
  <si>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</si>
  <si>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</si>
  <si>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</si>
  <si>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</si>
  <si>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</si>
  <si>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</si>
  <si>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</si>
  <si>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</si>
  <si>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</si>
  <si>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</si>
  <si>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</si>
  <si>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</si>
  <si>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</si>
  <si>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</si>
  <si>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</si>
  <si>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</si>
  <si>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</si>
  <si>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</si>
  <si>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</si>
  <si>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</si>
  <si>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</si>
  <si>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</si>
  <si>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</si>
  <si>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</si>
  <si>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</si>
  <si>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</si>
  <si>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</si>
  <si>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</si>
  <si>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</si>
  <si>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</si>
  <si>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</si>
  <si>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</si>
  <si>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</si>
  <si>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</si>
  <si>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</si>
  <si>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</si>
  <si>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</si>
  <si>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</si>
  <si>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</si>
  <si>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</si>
  <si>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</si>
  <si>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</si>
  <si>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</si>
  <si>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</si>
  <si>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</si>
  <si>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</si>
  <si>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</si>
  <si>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</si>
  <si>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</si>
  <si>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</si>
  <si>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</si>
  <si>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</si>
  <si>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</si>
  <si>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</si>
  <si>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</si>
  <si>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</si>
  <si>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</si>
  <si>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</si>
  <si>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</si>
  <si>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</si>
  <si>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</si>
  <si>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</si>
  <si>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</si>
  <si>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</si>
  <si>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</si>
  <si>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</si>
  <si>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</si>
  <si>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</si>
  <si>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</si>
  <si>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</si>
  <si>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</si>
  <si>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</si>
  <si>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</si>
  <si>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</si>
  <si>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</si>
  <si>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</si>
  <si>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</si>
  <si>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</si>
  <si>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</si>
  <si>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</si>
  <si>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</si>
  <si>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</si>
  <si>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</si>
  <si>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</si>
  <si>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</si>
  <si>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</si>
  <si>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</si>
  <si>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</si>
  <si>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</si>
  <si>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</si>
  <si>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</si>
  <si>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</si>
  <si>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</si>
  <si>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</si>
  <si>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</si>
  <si>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</si>
  <si>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</si>
  <si>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</si>
  <si>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</si>
  <si>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</si>
  <si>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</si>
  <si>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</si>
  <si>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</si>
  <si>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</si>
  <si>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</si>
  <si>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</si>
  <si>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</si>
  <si>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</si>
  <si>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</si>
  <si>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</si>
  <si>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</si>
  <si>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</si>
  <si>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</si>
  <si>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</si>
  <si>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</si>
  <si>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</si>
  <si>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</si>
  <si>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</si>
  <si>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</si>
  <si>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</si>
  <si>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</si>
  <si>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</si>
  <si>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</si>
  <si>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</si>
  <si>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</si>
  <si>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</si>
  <si>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</si>
  <si>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</si>
  <si>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</si>
  <si>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</si>
  <si>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</si>
  <si>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</si>
  <si>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</si>
  <si>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</si>
  <si>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</si>
  <si>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</si>
  <si>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</si>
  <si>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</si>
  <si>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</si>
  <si>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</si>
  <si>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</si>
  <si>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</si>
  <si>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</si>
  <si>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</si>
  <si>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</si>
  <si>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</si>
  <si>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</si>
  <si>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</si>
  <si>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</si>
  <si>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</si>
  <si>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</si>
  <si>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</si>
  <si>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</si>
  <si>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</si>
  <si>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</si>
  <si>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</si>
  <si>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</si>
  <si>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</si>
  <si>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</si>
  <si>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</si>
  <si>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</si>
  <si>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</si>
  <si>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</si>
  <si>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</si>
  <si>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</si>
  <si>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</si>
  <si>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</si>
  <si>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</si>
  <si>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</si>
  <si>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</si>
  <si>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</si>
  <si>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</si>
  <si>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</si>
  <si>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</si>
  <si>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</si>
  <si>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</si>
  <si>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</si>
  <si>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</si>
  <si>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</si>
  <si>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</si>
  <si>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</si>
  <si>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</si>
  <si>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</si>
  <si>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</si>
  <si>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</si>
  <si>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</si>
  <si>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</si>
  <si>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</si>
  <si>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</si>
  <si>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</si>
  <si>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</si>
  <si>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</si>
  <si>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</si>
  <si>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</si>
  <si>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</si>
  <si>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</si>
  <si>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</si>
  <si>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</si>
  <si>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</si>
  <si>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</si>
  <si>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</si>
  <si>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</si>
  <si>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</si>
  <si>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</si>
  <si>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</si>
  <si>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</si>
  <si>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</si>
  <si>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</si>
  <si>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</si>
  <si>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</si>
  <si>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</si>
  <si>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</si>
  <si>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</si>
  <si>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</si>
  <si>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</si>
  <si>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</si>
  <si>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</si>
  <si>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</si>
  <si>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</si>
  <si>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</si>
  <si>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</si>
  <si>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</si>
  <si>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</si>
  <si>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</si>
  <si>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</si>
  <si>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</si>
  <si>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</si>
  <si>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</si>
  <si>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</si>
  <si>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</si>
  <si>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</si>
  <si>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</si>
  <si>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</si>
  <si>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</si>
  <si>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</si>
  <si>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</si>
  <si>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</si>
  <si>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</si>
  <si>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</si>
  <si>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</si>
  <si>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</si>
  <si>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</si>
  <si>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</si>
  <si>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</si>
  <si>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</si>
  <si>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</si>
  <si>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</si>
  <si>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</si>
  <si>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</si>
  <si>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</si>
  <si>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</si>
  <si>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</si>
  <si>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</si>
  <si>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</si>
  <si>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</si>
  <si>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</si>
  <si>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</si>
  <si>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</si>
  <si>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</si>
  <si>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</si>
  <si>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</si>
  <si>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</si>
  <si>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</si>
  <si>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</si>
  <si>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</si>
  <si>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</si>
  <si>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</si>
  <si>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</si>
  <si>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</si>
  <si>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</si>
  <si>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</si>
  <si>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</si>
  <si>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</si>
  <si>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</si>
  <si>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</si>
  <si>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</si>
  <si>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</si>
  <si>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</si>
  <si>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</si>
  <si>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</si>
  <si>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</si>
  <si>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</si>
  <si>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</si>
  <si>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</si>
  <si>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</si>
  <si>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</si>
  <si>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</si>
  <si>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</si>
  <si>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</si>
  <si>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</si>
  <si>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</si>
  <si>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</si>
  <si>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</si>
  <si>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</si>
  <si>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</si>
  <si>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</si>
  <si>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</si>
  <si>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</si>
  <si>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</si>
  <si>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</si>
  <si>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</si>
  <si>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</si>
  <si>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</si>
  <si>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</si>
  <si>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</si>
  <si>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</si>
  <si>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</si>
  <si>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</si>
  <si>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</si>
  <si>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</si>
  <si>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</si>
  <si>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</si>
  <si>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</si>
  <si>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</si>
  <si>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</si>
  <si>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</si>
  <si>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</si>
  <si>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</si>
  <si>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</si>
  <si>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</si>
  <si>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</si>
  <si>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</si>
  <si>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</si>
  <si>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</si>
  <si>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</si>
  <si>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</si>
  <si>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</si>
  <si>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</si>
  <si>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</si>
  <si>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</si>
  <si>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</si>
  <si>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</si>
  <si>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</si>
  <si>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</si>
  <si>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</si>
  <si>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</si>
  <si>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</si>
  <si>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</si>
  <si>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</si>
  <si>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</si>
  <si>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</si>
  <si>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</si>
  <si>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</si>
  <si>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</si>
  <si>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</si>
  <si>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</si>
  <si>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</si>
  <si>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</si>
  <si>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</si>
  <si>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</si>
  <si>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</si>
  <si>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</si>
  <si>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</si>
  <si>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</si>
  <si>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</si>
  <si>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</si>
  <si>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</si>
  <si>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</si>
  <si>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</si>
  <si>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</si>
  <si>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</si>
  <si>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</si>
  <si>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</si>
  <si>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</si>
  <si>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</si>
  <si>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</si>
  <si>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</si>
  <si>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</si>
  <si>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</si>
  <si>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</si>
  <si>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</si>
  <si>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</si>
  <si>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</si>
  <si>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</si>
  <si>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</si>
  <si>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</si>
  <si>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</si>
  <si>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</si>
  <si>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</si>
  <si>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</si>
  <si>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</si>
  <si>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</si>
  <si>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</si>
  <si>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</si>
  <si>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</si>
  <si>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</si>
  <si>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</si>
  <si>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</si>
  <si>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</si>
  <si>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</si>
  <si>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</si>
  <si>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</si>
  <si>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</si>
  <si>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</si>
  <si>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</si>
  <si>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</si>
  <si>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</si>
  <si>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</si>
  <si>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</si>
  <si>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</si>
  <si>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</si>
  <si>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</si>
  <si>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</si>
  <si>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</si>
  <si>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</si>
  <si>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</si>
  <si>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</si>
  <si>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</si>
  <si>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</si>
  <si>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</si>
  <si>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</si>
  <si>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</si>
  <si>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</si>
  <si>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</si>
  <si>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</si>
  <si>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</si>
  <si>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</si>
  <si>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</si>
  <si>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</si>
  <si>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</si>
  <si>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</si>
  <si>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</si>
  <si>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</si>
  <si>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</si>
  <si>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</si>
  <si>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</si>
  <si>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</si>
  <si>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</si>
  <si>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</si>
  <si>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</si>
  <si>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</si>
  <si>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</si>
  <si>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</si>
  <si>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</si>
  <si>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</si>
  <si>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</si>
  <si>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</si>
  <si>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</si>
  <si>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</si>
  <si>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</si>
  <si>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</si>
  <si>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</si>
  <si>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</si>
  <si>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</si>
  <si>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</si>
  <si>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</si>
  <si>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</si>
  <si>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</si>
  <si>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</si>
  <si>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</si>
  <si>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</si>
  <si>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</si>
  <si>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</si>
  <si>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</si>
  <si>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</si>
  <si>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</si>
  <si>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</si>
  <si>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</si>
  <si>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</si>
  <si>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</si>
  <si>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</si>
  <si>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</si>
  <si>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</si>
  <si>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</si>
  <si>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</si>
  <si>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</si>
  <si>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</si>
  <si>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</si>
  <si>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</si>
  <si>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</si>
  <si>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</si>
  <si>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</si>
  <si>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</si>
  <si>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</si>
  <si>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</si>
  <si>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</si>
  <si>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</si>
  <si>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</si>
  <si>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</si>
  <si>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</si>
  <si>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</si>
  <si>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</si>
  <si>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</si>
  <si>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</si>
  <si>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</si>
  <si>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</si>
  <si>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</si>
  <si>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</si>
  <si>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</si>
  <si>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</si>
  <si>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</si>
  <si>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</si>
  <si>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</si>
  <si>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</si>
  <si>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</si>
  <si>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</si>
  <si>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</si>
  <si>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</si>
  <si>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</si>
  <si>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</si>
  <si>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</si>
  <si>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</si>
  <si>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</si>
  <si>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</si>
  <si>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</si>
  <si>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</si>
  <si>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</si>
  <si>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</si>
  <si>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</si>
  <si>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</si>
  <si>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</si>
  <si>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</si>
  <si>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</si>
  <si>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</si>
  <si>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</si>
  <si>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</si>
  <si>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</si>
  <si>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</si>
  <si>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</si>
  <si>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</si>
  <si>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</si>
  <si>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</si>
  <si>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</si>
  <si>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</si>
  <si>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</si>
  <si>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</si>
  <si>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</si>
  <si>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</si>
  <si>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</si>
  <si>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</si>
  <si>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</si>
  <si>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</si>
  <si>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</si>
  <si>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</si>
  <si>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</si>
  <si>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</si>
  <si>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</si>
  <si>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</si>
  <si>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</si>
  <si>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</si>
  <si>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</si>
  <si>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</si>
  <si>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</si>
  <si>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</si>
  <si>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</si>
  <si>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</si>
  <si>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</si>
  <si>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</si>
  <si>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</si>
  <si>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</si>
  <si>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</si>
  <si>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</si>
  <si>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</si>
  <si>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</si>
  <si>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</si>
  <si>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</si>
  <si>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</si>
  <si>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</si>
  <si>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</si>
  <si>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</si>
  <si>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</si>
  <si>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</si>
  <si>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</si>
  <si>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</si>
  <si>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</si>
  <si>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</si>
  <si>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</si>
  <si>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</si>
  <si>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</si>
  <si>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</si>
  <si>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</si>
  <si>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</si>
  <si>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</si>
  <si>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</si>
  <si>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</si>
  <si>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</si>
  <si>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</si>
  <si>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</si>
  <si>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</si>
  <si>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</si>
  <si>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</si>
  <si>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</si>
  <si>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</si>
  <si>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</si>
  <si>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</si>
  <si>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</si>
  <si>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</si>
  <si>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</si>
  <si>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</si>
  <si>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</si>
  <si>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</si>
  <si>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</si>
  <si>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</si>
  <si>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</si>
  <si>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</si>
  <si>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</si>
  <si>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</si>
  <si>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</si>
  <si>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</si>
  <si>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</si>
  <si>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</si>
  <si>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</si>
  <si>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</si>
  <si>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</si>
  <si>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</si>
  <si>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</si>
  <si>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</si>
  <si>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</si>
  <si>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</si>
  <si>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</si>
  <si>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</si>
  <si>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</si>
  <si>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</si>
  <si>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</si>
  <si>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</si>
  <si>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</si>
  <si>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</si>
  <si>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</si>
  <si>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</si>
  <si>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</si>
  <si>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</si>
  <si>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</si>
  <si>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</si>
  <si>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</si>
  <si>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</si>
  <si>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</si>
  <si>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</si>
  <si>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</si>
  <si>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</si>
  <si>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</si>
  <si>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</si>
  <si>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</si>
  <si>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</si>
  <si>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</si>
  <si>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</si>
  <si>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</si>
  <si>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</si>
  <si>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</si>
  <si>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</si>
  <si>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</si>
  <si>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</si>
  <si>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</si>
  <si>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</si>
  <si>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</si>
  <si>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</si>
  <si>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</si>
  <si>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</si>
  <si>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</si>
  <si>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</si>
  <si>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</si>
  <si>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</si>
  <si>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</si>
  <si>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</si>
  <si>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</si>
  <si>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</si>
  <si>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</si>
  <si>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</si>
  <si>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</si>
  <si>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</si>
  <si>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</si>
  <si>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</si>
  <si>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</si>
  <si>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</si>
  <si>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</si>
  <si>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</si>
  <si>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</si>
  <si>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</si>
  <si>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</si>
  <si>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</si>
  <si>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</si>
  <si>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</si>
  <si>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</si>
  <si>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</si>
  <si>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</si>
  <si>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</si>
  <si>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</si>
  <si>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</si>
  <si>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</si>
  <si>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</si>
  <si>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</si>
  <si>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</si>
  <si>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</si>
  <si>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</si>
  <si>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</si>
  <si>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</si>
  <si>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</si>
  <si>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</si>
  <si>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</si>
  <si>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</si>
  <si>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</si>
  <si>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</si>
  <si>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</si>
  <si>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</si>
  <si>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</si>
  <si>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</si>
  <si>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</si>
  <si>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</si>
  <si>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</si>
  <si>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</si>
  <si>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</si>
  <si>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</si>
  <si>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</si>
  <si>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</si>
  <si>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</si>
  <si>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</si>
  <si>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</si>
  <si>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</si>
  <si>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</si>
  <si>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</si>
  <si>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</si>
  <si>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</si>
  <si>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</si>
  <si>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</si>
  <si>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</si>
  <si>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</si>
  <si>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</si>
  <si>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</si>
  <si>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</si>
  <si>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</si>
  <si>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</si>
  <si>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</si>
  <si>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</si>
  <si>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</si>
  <si>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</si>
  <si>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</si>
  <si>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</si>
  <si>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</si>
  <si>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</si>
  <si>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</si>
  <si>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</si>
  <si>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</si>
  <si>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</si>
  <si>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</si>
  <si>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</si>
  <si>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</si>
  <si>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</si>
  <si>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</si>
  <si>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</si>
  <si>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</si>
  <si>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</si>
  <si>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</si>
  <si>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</si>
  <si>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</si>
  <si>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</si>
  <si>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</si>
  <si>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</si>
  <si>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</si>
  <si>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</si>
  <si>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</si>
  <si>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</si>
  <si>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</si>
  <si>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</si>
  <si>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</si>
  <si>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</si>
  <si>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</si>
  <si>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</si>
  <si>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</si>
  <si>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</si>
  <si>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</si>
  <si>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</si>
  <si>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</si>
  <si>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</si>
  <si>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</si>
  <si>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</si>
  <si>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</si>
  <si>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</si>
  <si>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</si>
  <si>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</si>
  <si>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</si>
  <si>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</si>
  <si>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</si>
  <si>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</si>
  <si>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</si>
  <si>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</si>
  <si>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</si>
  <si>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</si>
  <si>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</si>
  <si>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</si>
  <si>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</si>
  <si>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</si>
  <si>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</si>
  <si>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</si>
  <si>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</si>
  <si>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</si>
  <si>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</si>
  <si>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</si>
  <si>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</si>
  <si>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</si>
  <si>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</si>
  <si>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</si>
  <si>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</si>
  <si>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</si>
  <si>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</si>
  <si>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</si>
  <si>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</si>
  <si>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</si>
  <si>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</si>
  <si>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</si>
  <si>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</si>
  <si>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</si>
  <si>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</si>
  <si>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</si>
  <si>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</si>
  <si>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</si>
  <si>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</si>
  <si>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</si>
  <si>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</si>
  <si>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</si>
  <si>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</si>
  <si>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</si>
  <si>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</si>
  <si>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</si>
  <si>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</si>
  <si>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</si>
  <si>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</si>
  <si>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</si>
  <si>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</si>
  <si>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</si>
  <si>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</si>
  <si>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</si>
  <si>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</si>
  <si>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</si>
  <si>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</si>
  <si>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</si>
  <si>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</si>
  <si>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</si>
  <si>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</si>
  <si>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</si>
  <si>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</si>
  <si>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</si>
  <si>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</si>
  <si>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</si>
  <si>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</si>
  <si>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</si>
  <si>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</si>
  <si>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</si>
  <si>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</si>
  <si>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</si>
  <si>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</si>
  <si>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</si>
  <si>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</si>
  <si>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</si>
  <si>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</si>
  <si>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</si>
  <si>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</si>
  <si>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</si>
  <si>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</si>
  <si>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</si>
  <si>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</si>
  <si>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</si>
  <si>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</si>
  <si>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</si>
  <si>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</si>
  <si>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</si>
  <si>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</si>
  <si>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</si>
  <si>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</si>
  <si>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</si>
  <si>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</si>
  <si>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</si>
  <si>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</si>
  <si>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</si>
  <si>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</si>
  <si>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</si>
  <si>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</si>
  <si>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</si>
  <si>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</si>
  <si>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</si>
  <si>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</si>
  <si>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</si>
  <si>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</si>
  <si>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</si>
  <si>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</si>
  <si>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</si>
  <si>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</si>
  <si>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</si>
  <si>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</si>
  <si>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</si>
  <si>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</si>
  <si>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</si>
  <si>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</si>
  <si>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</si>
  <si>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</si>
  <si>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</si>
  <si>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</si>
  <si>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</si>
  <si>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</si>
  <si>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</si>
  <si>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</si>
  <si>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</si>
  <si>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</si>
  <si>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</si>
  <si>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</si>
  <si>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</si>
  <si>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</si>
  <si>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</si>
  <si>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</si>
  <si>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</si>
  <si>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</si>
  <si>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</si>
  <si>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</si>
  <si>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</si>
  <si>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</si>
  <si>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</si>
  <si>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</si>
  <si>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</si>
  <si>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</si>
  <si>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</si>
  <si>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</si>
  <si>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</si>
  <si>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</si>
  <si>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</si>
  <si>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</si>
  <si>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</si>
  <si>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</si>
  <si>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</si>
  <si>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</si>
  <si>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</si>
  <si>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</si>
  <si>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</si>
  <si>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</si>
  <si>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</si>
  <si>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</si>
  <si>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</si>
  <si>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</si>
  <si>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</si>
  <si>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</si>
  <si>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</si>
  <si>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</si>
  <si>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</si>
  <si>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</si>
  <si>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</si>
  <si>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</si>
  <si>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</si>
  <si>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</si>
  <si>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</si>
  <si>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</si>
  <si>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</si>
  <si>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</si>
  <si>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</si>
  <si>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</si>
  <si>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</si>
  <si>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</si>
  <si>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</si>
  <si>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</si>
  <si>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</si>
  <si>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</si>
  <si>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</si>
  <si>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</si>
  <si>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</si>
  <si>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</si>
  <si>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</si>
  <si>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</si>
  <si>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</si>
  <si>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</si>
  <si>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</si>
  <si>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</si>
  <si>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</si>
  <si>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</si>
  <si>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</si>
  <si>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</si>
  <si>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</si>
  <si>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</si>
  <si>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</si>
  <si>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</si>
  <si>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</si>
  <si>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</si>
  <si>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</si>
  <si>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</si>
  <si>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</si>
  <si>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</si>
  <si>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</si>
  <si>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</si>
  <si>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</si>
  <si>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</si>
  <si>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</si>
  <si>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</si>
  <si>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</si>
  <si>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</si>
  <si>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</si>
  <si>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</si>
  <si>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</si>
  <si>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</si>
  <si>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</si>
  <si>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</si>
  <si>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</si>
  <si>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</si>
  <si>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</si>
  <si>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</si>
  <si>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</si>
  <si>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</si>
  <si>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</si>
  <si>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</si>
  <si>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</si>
  <si>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</si>
  <si>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</si>
  <si>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</si>
  <si>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</si>
  <si>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</si>
  <si>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</si>
  <si>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</si>
  <si>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</si>
  <si>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</si>
  <si>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</si>
  <si>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</si>
  <si>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</si>
  <si>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</si>
  <si>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</si>
  <si>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</si>
  <si>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</si>
  <si>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</si>
  <si>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</si>
  <si>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</si>
  <si>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</si>
  <si>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</si>
  <si>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</si>
  <si>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</si>
  <si>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</si>
  <si>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</si>
  <si>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</si>
  <si>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</si>
  <si>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</si>
  <si>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</si>
  <si>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</si>
  <si>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</si>
  <si>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</si>
  <si>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</si>
  <si>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</si>
  <si>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</si>
  <si>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</si>
  <si>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</si>
  <si>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</si>
  <si>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</si>
  <si>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</si>
  <si>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</si>
  <si>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</si>
  <si>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</si>
  <si>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</si>
  <si>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</si>
  <si>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</si>
  <si>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</si>
  <si>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</si>
  <si>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</si>
  <si>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</si>
  <si>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</si>
  <si>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</si>
  <si>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</si>
  <si>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</si>
  <si>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</si>
  <si>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</si>
  <si>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</si>
  <si>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</si>
  <si>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</si>
  <si>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</si>
  <si>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</si>
  <si>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</si>
  <si>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</si>
  <si>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</si>
  <si>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</si>
  <si>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</si>
  <si>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</si>
  <si>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</si>
  <si>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</si>
  <si>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</si>
  <si>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</si>
  <si>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</si>
  <si>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</si>
  <si>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</si>
  <si>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</si>
  <si>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</si>
  <si>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</si>
  <si>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</si>
  <si>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</si>
  <si>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</si>
  <si>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</si>
  <si>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</si>
  <si>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</si>
  <si>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</si>
  <si>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</si>
  <si>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</si>
  <si>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</si>
  <si>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</si>
  <si>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</si>
  <si>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</si>
  <si>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</si>
  <si>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</si>
  <si>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</si>
  <si>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</si>
  <si>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</si>
  <si>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</si>
  <si>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</si>
  <si>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</si>
  <si>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</si>
  <si>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</si>
  <si>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</si>
  <si>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</si>
  <si>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</si>
  <si>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</si>
  <si>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</si>
  <si>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</si>
  <si>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</si>
  <si>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</si>
  <si>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</si>
  <si>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</si>
  <si>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</si>
  <si>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</si>
  <si>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</si>
  <si>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</si>
  <si>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</si>
  <si>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</si>
  <si>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</si>
  <si>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</si>
  <si>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</si>
  <si>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</si>
  <si>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</si>
  <si>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</si>
  <si>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</si>
  <si>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</si>
  <si>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</si>
  <si>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</si>
  <si>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</si>
  <si>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</si>
  <si>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</si>
  <si>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</si>
  <si>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</si>
  <si>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</si>
  <si>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</si>
  <si>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</si>
  <si>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</si>
  <si>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</si>
  <si>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</si>
  <si>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</si>
  <si>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</si>
  <si>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</si>
  <si>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</si>
  <si>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</si>
  <si>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</si>
  <si>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</si>
  <si>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</si>
  <si>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</si>
  <si>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</si>
  <si>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</si>
  <si>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</si>
  <si>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</si>
  <si>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</si>
  <si>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</si>
  <si>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</si>
  <si>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</si>
  <si>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</si>
  <si>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</si>
  <si>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</si>
  <si>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</si>
  <si>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</si>
  <si>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</si>
  <si>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</si>
  <si>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</si>
  <si>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</si>
  <si>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</si>
  <si>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</si>
  <si>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</si>
  <si>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</si>
  <si>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</si>
  <si>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</si>
  <si>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</si>
  <si>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</si>
  <si>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</si>
  <si>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</si>
  <si>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</si>
  <si>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</si>
  <si>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</si>
  <si>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</si>
  <si>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</si>
  <si>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</si>
  <si>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</si>
  <si>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</si>
  <si>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</si>
  <si>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</si>
  <si>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</si>
  <si>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</si>
  <si>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</si>
  <si>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</si>
  <si>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</si>
  <si>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</si>
  <si>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</si>
  <si>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</si>
  <si>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</si>
  <si>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</si>
  <si>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</si>
  <si>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</si>
  <si>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</si>
  <si>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</si>
  <si>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</si>
  <si>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</si>
  <si>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</si>
  <si>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</si>
  <si>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</si>
  <si>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</si>
  <si>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</si>
  <si>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</si>
  <si>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</si>
  <si>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</si>
  <si>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</si>
  <si>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</si>
  <si>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</si>
  <si>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</si>
  <si>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</si>
  <si>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</si>
  <si>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</si>
  <si>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</si>
  <si>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</si>
  <si>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</si>
  <si>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</si>
  <si>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</si>
  <si>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</si>
  <si>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</si>
  <si>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</si>
  <si>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</si>
  <si>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</si>
  <si>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</si>
  <si>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</si>
  <si>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</si>
  <si>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</si>
  <si>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</si>
  <si>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</si>
  <si>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</si>
  <si>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</si>
  <si>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</si>
  <si>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</si>
  <si>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</si>
  <si>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</si>
  <si>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</si>
  <si>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</si>
  <si>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</si>
  <si>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</si>
  <si>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</si>
  <si>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</si>
  <si>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</si>
  <si>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</si>
  <si>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</si>
  <si>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</si>
  <si>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</si>
  <si>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</si>
  <si>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</si>
  <si>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</si>
  <si>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</si>
  <si>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</si>
  <si>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</si>
  <si>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</si>
  <si>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</si>
  <si>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</si>
  <si>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</si>
  <si>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</si>
  <si>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</si>
  <si>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</si>
  <si>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</si>
  <si>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</si>
  <si>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</si>
  <si>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</si>
  <si>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</si>
  <si>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</si>
  <si>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</si>
  <si>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</si>
  <si>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</si>
  <si>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</si>
  <si>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</si>
  <si>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</si>
  <si>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</si>
  <si>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</si>
  <si>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</si>
  <si>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</si>
  <si>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</si>
  <si>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</si>
  <si>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</si>
  <si>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</si>
  <si>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</si>
  <si>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</si>
  <si>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</si>
  <si>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</si>
  <si>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</si>
  <si>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</si>
  <si>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</si>
  <si>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</si>
  <si>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</si>
  <si>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</si>
  <si>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</si>
  <si>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</si>
  <si>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</si>
  <si>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</si>
  <si>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</si>
  <si>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</si>
  <si>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</si>
  <si>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</si>
  <si>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</si>
  <si>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</si>
  <si>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</si>
  <si>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</si>
  <si>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</si>
  <si>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</si>
  <si>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</si>
  <si>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</si>
  <si>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</si>
  <si>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</si>
  <si>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</si>
  <si>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</si>
  <si>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</si>
  <si>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</si>
  <si>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</si>
  <si>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</si>
  <si>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</si>
  <si>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</si>
  <si>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</si>
  <si>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</si>
  <si>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</si>
  <si>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</si>
  <si>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</si>
  <si>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</si>
  <si>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</si>
  <si>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</si>
  <si>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</si>
  <si>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</si>
  <si>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</si>
  <si>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</si>
  <si>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</si>
  <si>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</si>
  <si>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</si>
  <si>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</si>
  <si>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</si>
  <si>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</si>
  <si>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</si>
  <si>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</si>
  <si>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</si>
  <si>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</si>
  <si>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</si>
  <si>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</si>
  <si>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</si>
  <si>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</si>
  <si>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</si>
  <si>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</si>
  <si>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</si>
  <si>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</si>
  <si>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</si>
  <si>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</si>
  <si>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</si>
  <si>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</si>
  <si>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</si>
  <si>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</si>
  <si>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</si>
  <si>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</si>
  <si>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</si>
  <si>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</si>
  <si>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</si>
  <si>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</si>
  <si>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</si>
  <si>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</si>
  <si>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</si>
  <si>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</si>
  <si>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</si>
  <si>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</si>
  <si>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</si>
  <si>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</si>
  <si>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</si>
  <si>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</si>
  <si>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</si>
  <si>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</si>
  <si>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</si>
  <si>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</si>
  <si>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</si>
  <si>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</si>
  <si>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</si>
  <si>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</si>
  <si>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</si>
  <si>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</si>
  <si>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</si>
  <si>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</si>
  <si>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</si>
  <si>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</si>
  <si>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</si>
  <si>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</si>
  <si>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</si>
  <si>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</si>
  <si>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</si>
  <si>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</si>
  <si>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</si>
  <si>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</si>
  <si>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</si>
  <si>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</si>
  <si>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</si>
  <si>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</si>
  <si>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</si>
  <si>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</si>
  <si>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</si>
  <si>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</si>
  <si>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</si>
  <si>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</si>
  <si>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</si>
  <si>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</si>
  <si>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</si>
  <si>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</si>
  <si>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</si>
  <si>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</si>
  <si>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</si>
  <si>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</si>
  <si>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</si>
  <si>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</si>
  <si>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</si>
  <si>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</si>
  <si>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</si>
  <si>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</si>
  <si>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</si>
  <si>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</si>
  <si>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</si>
  <si>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</si>
  <si>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</si>
  <si>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</si>
  <si>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</si>
  <si>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</si>
  <si>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</si>
  <si>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</si>
  <si>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</si>
  <si>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</si>
  <si>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</si>
  <si>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</si>
  <si>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</si>
  <si>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</si>
  <si>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</si>
  <si>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</si>
  <si>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</si>
  <si>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</si>
  <si>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</si>
  <si>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</si>
  <si>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</si>
  <si>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</si>
  <si>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</si>
  <si>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</si>
  <si>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</si>
  <si>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</si>
  <si>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</si>
  <si>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</si>
  <si>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</si>
  <si>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</si>
  <si>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</si>
  <si>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</si>
  <si>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</si>
  <si>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</si>
  <si>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</si>
  <si>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</si>
  <si>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</si>
  <si>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</si>
  <si>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</si>
  <si>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</si>
  <si>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</si>
  <si>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</si>
  <si>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</si>
  <si>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</si>
  <si>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</si>
  <si>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</si>
  <si>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</si>
  <si>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</si>
  <si>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</si>
  <si>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</si>
  <si>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</si>
  <si>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</si>
  <si>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</si>
  <si>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</si>
  <si>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</si>
  <si>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</si>
  <si>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</si>
  <si>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</si>
  <si>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</si>
  <si>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</si>
  <si>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</si>
  <si>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</si>
  <si>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</si>
  <si>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</si>
  <si>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</si>
  <si>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</si>
  <si>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</si>
  <si>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</si>
  <si>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</si>
  <si>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</si>
  <si>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</si>
  <si>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</si>
  <si>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</si>
  <si>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</si>
  <si>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</si>
  <si>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</si>
  <si>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</si>
  <si>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</si>
  <si>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</si>
  <si>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</si>
  <si>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</si>
  <si>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</si>
  <si>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</si>
  <si>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</si>
  <si>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</si>
  <si>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</si>
  <si>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</si>
  <si>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</si>
  <si>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</si>
  <si>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</si>
  <si>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</si>
  <si>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</si>
  <si>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</si>
  <si>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</si>
  <si>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</si>
  <si>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</si>
  <si>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</si>
  <si>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</si>
  <si>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</si>
  <si>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</si>
  <si>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</si>
  <si>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</si>
  <si>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</si>
  <si>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</si>
  <si>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</si>
  <si>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</si>
  <si>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</si>
  <si>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</si>
  <si>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</si>
  <si>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</si>
  <si>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</si>
  <si>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</si>
  <si>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</si>
  <si>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</si>
  <si>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</si>
  <si>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</si>
  <si>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</si>
  <si>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</si>
  <si>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</si>
  <si>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</si>
  <si>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</si>
  <si>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</si>
  <si>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</si>
  <si>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</si>
  <si>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</si>
  <si>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</si>
  <si>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</si>
  <si>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</si>
  <si>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</si>
  <si>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</si>
  <si>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</si>
  <si>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</si>
  <si>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</si>
  <si>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</si>
  <si>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</si>
  <si>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</si>
  <si>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</si>
  <si>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</si>
  <si>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</si>
  <si>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</si>
  <si>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</si>
  <si>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</si>
  <si>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</si>
  <si>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</si>
  <si>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</si>
  <si>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</si>
  <si>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</si>
  <si>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</si>
  <si>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</si>
  <si>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</si>
  <si>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</si>
  <si>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</si>
  <si>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</si>
  <si>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</si>
  <si>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</si>
  <si>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</si>
  <si>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</si>
  <si>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</si>
  <si>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</si>
  <si>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</si>
  <si>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</si>
  <si>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</si>
  <si>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</si>
  <si>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</si>
  <si>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</si>
  <si>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</si>
  <si>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</si>
  <si>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</si>
  <si>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</si>
  <si>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</si>
  <si>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</si>
  <si>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</si>
  <si>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</si>
  <si>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</si>
  <si>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</si>
  <si>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</si>
  <si>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</si>
  <si>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</si>
  <si>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</si>
  <si>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</si>
  <si>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</si>
  <si>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</si>
  <si>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</si>
  <si>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</si>
  <si>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</si>
  <si>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</si>
  <si>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</si>
  <si>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</si>
  <si>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</si>
  <si>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</si>
  <si>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</si>
  <si>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</si>
  <si>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</si>
  <si>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</si>
  <si>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</si>
  <si>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</si>
  <si>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</si>
  <si>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</si>
  <si>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</si>
  <si>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</si>
  <si>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</si>
  <si>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</si>
  <si>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</si>
  <si>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</si>
  <si>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</si>
  <si>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</si>
  <si>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</si>
  <si>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</si>
  <si>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</si>
  <si>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</si>
  <si>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</si>
  <si>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</si>
  <si>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</si>
  <si>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</si>
  <si>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</si>
  <si>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</si>
  <si>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</si>
  <si>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</si>
  <si>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</si>
  <si>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</si>
  <si>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</si>
  <si>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</si>
  <si>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</si>
  <si>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</si>
  <si>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</si>
  <si>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</si>
  <si>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</si>
  <si>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</si>
  <si>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</si>
  <si>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</si>
  <si>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</si>
  <si>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</si>
  <si>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</si>
  <si>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</si>
  <si>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</si>
  <si>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</si>
  <si>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</si>
  <si>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</si>
  <si>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</si>
  <si>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</si>
  <si>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</si>
  <si>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</si>
  <si>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</si>
  <si>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</si>
  <si>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</si>
  <si>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</si>
  <si>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</si>
  <si>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</si>
  <si>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</si>
  <si>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</si>
  <si>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</si>
  <si>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</si>
  <si>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</si>
  <si>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</si>
  <si>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</si>
  <si>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</si>
  <si>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</si>
  <si>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</si>
  <si>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</si>
  <si>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</si>
  <si>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</si>
  <si>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</si>
  <si>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</si>
  <si>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</si>
  <si>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</si>
  <si>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</si>
  <si>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</si>
  <si>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</si>
  <si>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</si>
  <si>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</si>
  <si>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</si>
  <si>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</si>
  <si>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</si>
  <si>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</si>
  <si>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</si>
  <si>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</si>
  <si>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</si>
  <si>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</si>
  <si>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</si>
  <si>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</si>
  <si>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</si>
  <si>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</si>
  <si>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</si>
  <si>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</si>
  <si>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</si>
  <si>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</si>
  <si>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</si>
  <si>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</si>
  <si>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</si>
  <si>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</si>
  <si>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</si>
  <si>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</si>
  <si>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</si>
  <si>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</si>
  <si>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</si>
  <si>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</si>
  <si>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</si>
  <si>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</si>
  <si>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</si>
  <si>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</si>
  <si>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</si>
  <si>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</si>
  <si>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</si>
  <si>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</si>
  <si>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</si>
  <si>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</si>
  <si>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</si>
  <si>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</si>
  <si>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</si>
  <si>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</si>
  <si>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</si>
  <si>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</si>
  <si>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</si>
  <si>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</si>
  <si>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</si>
  <si>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</si>
  <si>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</si>
  <si>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</si>
  <si>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</si>
  <si>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</si>
  <si>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</si>
  <si>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</si>
  <si>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</si>
  <si>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</si>
  <si>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</si>
  <si>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</si>
  <si>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</si>
  <si>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</si>
  <si>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</si>
  <si>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</si>
  <si>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</si>
  <si>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</si>
  <si>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</si>
  <si>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</si>
  <si>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</si>
  <si>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</si>
  <si>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</si>
  <si>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</si>
  <si>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</si>
  <si>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</si>
  <si>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</si>
  <si>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</si>
  <si>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</si>
  <si>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</si>
  <si>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</si>
  <si>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</si>
  <si>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</si>
  <si>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</si>
  <si>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</si>
  <si>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</si>
  <si>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</si>
  <si>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</si>
  <si>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</si>
  <si>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</si>
  <si>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</si>
  <si>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</si>
  <si>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</si>
  <si>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</si>
  <si>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</si>
  <si>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</si>
  <si>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</si>
  <si>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</si>
  <si>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</si>
  <si>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</si>
  <si>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</si>
  <si>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</si>
  <si>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</si>
  <si>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</si>
  <si>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</si>
  <si>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</si>
  <si>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</si>
  <si>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</si>
  <si>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</si>
  <si>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</si>
  <si>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</si>
  <si>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</si>
  <si>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</si>
  <si>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</si>
  <si>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</si>
  <si>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</si>
  <si>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</si>
  <si>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</si>
  <si>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</si>
  <si>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</si>
  <si>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</si>
  <si>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</si>
  <si>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</si>
  <si>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</si>
  <si>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</si>
  <si>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</si>
  <si>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</si>
  <si>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</si>
  <si>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</si>
  <si>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</si>
  <si>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</si>
  <si>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</si>
  <si>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</si>
  <si>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</si>
  <si>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</si>
  <si>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</si>
  <si>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</si>
  <si>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</si>
  <si>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</si>
  <si>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</si>
  <si>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</si>
  <si>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</si>
  <si>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</si>
  <si>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</si>
  <si>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</si>
  <si>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</si>
  <si>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</si>
  <si>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</si>
  <si>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</si>
  <si>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</si>
  <si>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</si>
  <si>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</si>
  <si>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</si>
  <si>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</si>
  <si>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</si>
  <si>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</si>
  <si>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</si>
  <si>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</si>
  <si>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</si>
  <si>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</si>
  <si>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</si>
  <si>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</si>
  <si>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</si>
  <si>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</si>
  <si>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</si>
  <si>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</si>
  <si>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</si>
  <si>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</si>
  <si>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</si>
  <si>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</si>
  <si>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</si>
  <si>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</si>
  <si>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</si>
  <si>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</si>
  <si>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</si>
  <si>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</si>
  <si>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</si>
  <si>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</si>
  <si>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</si>
  <si>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</si>
  <si>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</si>
  <si>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</si>
  <si>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</si>
  <si>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</si>
  <si>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</si>
  <si>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</si>
  <si>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</si>
  <si>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</si>
  <si>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</si>
  <si>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</si>
  <si>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</si>
  <si>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</si>
  <si>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</si>
  <si>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</si>
  <si>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</si>
  <si>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</si>
  <si>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</si>
  <si>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</si>
  <si>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</si>
  <si>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</si>
  <si>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</si>
  <si>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</si>
  <si>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</si>
  <si>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</si>
  <si>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</si>
  <si>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</si>
  <si>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</si>
  <si>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</si>
  <si>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</si>
  <si>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</si>
  <si>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</si>
  <si>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</si>
  <si>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</si>
  <si>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</si>
  <si>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</si>
  <si>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</si>
  <si>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</si>
  <si>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</si>
  <si>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</si>
  <si>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</si>
  <si>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</si>
  <si>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</si>
  <si>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</si>
  <si>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</si>
  <si>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</si>
  <si>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</si>
  <si>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</si>
  <si>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</si>
  <si>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</si>
  <si>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</si>
  <si>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</si>
  <si>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</si>
  <si>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</si>
  <si>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</si>
  <si>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</si>
  <si>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</si>
  <si>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</si>
  <si>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</si>
  <si>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</si>
  <si>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</si>
  <si>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</si>
  <si>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</si>
  <si>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</si>
  <si>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</si>
  <si>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</si>
  <si>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</si>
  <si>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</si>
  <si>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</si>
  <si>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</si>
  <si>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</si>
  <si>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</si>
  <si>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</si>
  <si>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</si>
  <si>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</si>
  <si>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</si>
  <si>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</si>
  <si>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</si>
  <si>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</si>
  <si>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</si>
  <si>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</si>
  <si>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</si>
  <si>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</si>
  <si>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</si>
  <si>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</si>
  <si>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</si>
  <si>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</si>
  <si>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</si>
  <si>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</si>
  <si>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</si>
  <si>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</si>
  <si>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</si>
  <si>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</si>
  <si>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</si>
  <si>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</si>
  <si>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</si>
  <si>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</si>
  <si>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</si>
  <si>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</si>
  <si>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</si>
  <si>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</si>
  <si>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</si>
  <si>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</si>
  <si>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</si>
  <si>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</si>
  <si>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</si>
  <si>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</si>
  <si>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</si>
  <si>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</si>
  <si>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</si>
  <si>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</si>
  <si>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</si>
  <si>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</si>
  <si>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</si>
  <si>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</si>
  <si>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</si>
  <si>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</si>
  <si>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</si>
  <si>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</si>
  <si>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</si>
  <si>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</si>
  <si>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</si>
  <si>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</si>
  <si>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</si>
  <si>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</si>
  <si>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</si>
  <si>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</si>
  <si>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</si>
  <si>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</si>
  <si>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</si>
  <si>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</si>
  <si>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</si>
  <si>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</si>
  <si>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</si>
  <si>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</si>
  <si>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</si>
  <si>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</si>
  <si>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</si>
  <si>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</si>
  <si>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</si>
  <si>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</si>
  <si>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</si>
  <si>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</si>
  <si>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</si>
  <si>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</si>
  <si>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</si>
  <si>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</si>
  <si>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</si>
  <si>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</si>
  <si>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</si>
  <si>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</si>
  <si>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</si>
  <si>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</si>
  <si>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</si>
  <si>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</si>
  <si>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</si>
  <si>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</si>
  <si>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</si>
  <si>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</si>
  <si>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</si>
  <si>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</si>
  <si>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</si>
  <si>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</si>
  <si>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</si>
  <si>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</si>
  <si>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</si>
  <si>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</si>
  <si>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</si>
  <si>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</si>
  <si>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</si>
  <si>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</si>
  <si>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</si>
  <si>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</si>
  <si>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</si>
  <si>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</si>
  <si>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</si>
  <si>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</si>
  <si>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</si>
  <si>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</si>
  <si>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</si>
  <si>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</si>
  <si>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</si>
  <si>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</si>
  <si>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</si>
  <si>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</si>
  <si>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</si>
  <si>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</si>
  <si>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</si>
  <si>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</si>
  <si>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</si>
  <si>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</si>
  <si>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</si>
  <si>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</si>
  <si>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</si>
  <si>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</si>
  <si>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</si>
  <si>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</si>
  <si>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</si>
  <si>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</si>
  <si>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</si>
  <si>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</si>
  <si>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</si>
  <si>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</si>
  <si>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</si>
  <si>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</si>
  <si>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</si>
  <si>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</si>
  <si>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</si>
  <si>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</si>
  <si>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</si>
  <si>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</si>
  <si>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</si>
  <si>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</si>
  <si>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</si>
  <si>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</si>
  <si>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</si>
  <si>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</si>
  <si>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</si>
  <si>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</si>
  <si>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</si>
  <si>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</si>
  <si>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</si>
  <si>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</si>
  <si>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</si>
  <si>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</si>
  <si>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</si>
  <si>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</si>
  <si>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</si>
  <si>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</si>
  <si>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</si>
  <si>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</si>
  <si>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</si>
  <si>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</si>
  <si>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</si>
  <si>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</si>
  <si>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</si>
  <si>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</si>
  <si>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</si>
  <si>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</si>
  <si>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</si>
  <si>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</si>
  <si>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</si>
  <si>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</si>
  <si>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</si>
  <si>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</si>
  <si>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</si>
  <si>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</si>
  <si>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</si>
  <si>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</si>
  <si>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</si>
  <si>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</si>
  <si>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</si>
  <si>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</si>
  <si>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</si>
  <si>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</si>
  <si>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</si>
  <si>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</si>
  <si>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</si>
  <si>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</si>
  <si>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</si>
  <si>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</si>
  <si>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</si>
  <si>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</si>
  <si>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</si>
  <si>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</si>
  <si>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</si>
  <si>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</si>
  <si>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</si>
  <si>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</si>
  <si>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</si>
  <si>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</si>
  <si>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</si>
  <si>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</si>
  <si>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</si>
  <si>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</si>
  <si>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</si>
  <si>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</si>
  <si>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</si>
  <si>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</si>
  <si>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</si>
  <si>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</si>
  <si>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</si>
  <si>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</si>
  <si>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</si>
  <si>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</si>
  <si>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</si>
  <si>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</si>
  <si>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</si>
  <si>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</si>
  <si>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</si>
  <si>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</si>
  <si>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</si>
  <si>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</si>
  <si>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</si>
  <si>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</si>
  <si>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</si>
  <si>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</si>
  <si>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</si>
  <si>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</si>
  <si>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</si>
  <si>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</si>
  <si>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</si>
  <si>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</si>
  <si>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</si>
  <si>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</si>
  <si>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</si>
  <si>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</si>
  <si>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</si>
  <si>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</si>
  <si>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</si>
  <si>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</si>
  <si>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</si>
  <si>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</si>
  <si>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</si>
  <si>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</si>
  <si>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</si>
  <si>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</si>
  <si>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</si>
  <si>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</si>
  <si>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</si>
  <si>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</si>
  <si>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</si>
  <si>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</si>
  <si>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</si>
  <si>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</si>
  <si>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</si>
  <si>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</si>
  <si>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</si>
  <si>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</si>
  <si>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</si>
  <si>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</si>
  <si>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</si>
  <si>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</si>
  <si>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</si>
  <si>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</si>
  <si>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</si>
  <si>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</si>
  <si>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</si>
  <si>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</si>
  <si>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</si>
  <si>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</si>
  <si>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</si>
  <si>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</si>
  <si>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</si>
  <si>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</si>
  <si>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</si>
  <si>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</si>
  <si>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</si>
  <si>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</si>
  <si>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</si>
  <si>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</si>
  <si>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</si>
  <si>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</si>
  <si>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</si>
  <si>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</si>
  <si>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</si>
  <si>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</si>
  <si>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</si>
  <si>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</si>
  <si>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</si>
  <si>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</si>
  <si>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</si>
  <si>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</si>
  <si>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</si>
  <si>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</si>
  <si>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</si>
  <si>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</si>
  <si>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</si>
  <si>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</si>
  <si>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</si>
  <si>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</si>
  <si>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</si>
  <si>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</si>
  <si>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</si>
  <si>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</si>
  <si>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</si>
  <si>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</si>
  <si>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</si>
  <si>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</si>
  <si>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</si>
  <si>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</si>
  <si>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</si>
  <si>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</si>
  <si>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</si>
  <si>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</si>
  <si>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</si>
  <si>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</si>
  <si>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</si>
  <si>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</si>
  <si>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</si>
  <si>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</si>
  <si>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</si>
  <si>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</si>
  <si>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</si>
  <si>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</si>
  <si>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</si>
  <si>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</si>
  <si>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</si>
  <si>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</si>
  <si>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</si>
  <si>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</si>
  <si>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</si>
  <si>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</si>
  <si>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</si>
  <si>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</si>
  <si>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</si>
  <si>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</si>
  <si>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</si>
  <si>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</si>
  <si>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</si>
  <si>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</si>
  <si>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</si>
  <si>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</si>
  <si>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</si>
  <si>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</si>
  <si>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</si>
  <si>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</si>
  <si>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</si>
  <si>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</si>
  <si>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</si>
  <si>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</si>
  <si>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</si>
  <si>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</si>
  <si>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</si>
  <si>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</si>
  <si>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</si>
  <si>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</si>
  <si>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</si>
  <si>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</si>
  <si>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</si>
  <si>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</si>
  <si>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</si>
  <si>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</si>
  <si>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</si>
  <si>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</si>
  <si>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</si>
  <si>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</si>
  <si>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</si>
  <si>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</si>
  <si>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</si>
  <si>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</si>
  <si>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</si>
  <si>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</si>
  <si>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</si>
  <si>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</si>
  <si>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</si>
  <si>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</si>
  <si>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</si>
  <si>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</si>
  <si>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</si>
  <si>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</si>
  <si>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</si>
  <si>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</si>
  <si>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</si>
  <si>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</si>
  <si>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</si>
  <si>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</si>
  <si>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</si>
  <si>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</si>
  <si>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</si>
  <si>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</si>
  <si>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</si>
  <si>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</si>
  <si>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</si>
  <si>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</si>
  <si>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</si>
  <si>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</si>
  <si>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</si>
  <si>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</si>
  <si>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</si>
  <si>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</si>
  <si>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</si>
  <si>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</si>
  <si>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</si>
  <si>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</si>
  <si>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</si>
  <si>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</si>
  <si>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</si>
  <si>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</si>
  <si>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</si>
  <si>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</si>
  <si>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</si>
  <si>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</si>
  <si>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</si>
  <si>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</si>
  <si>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</si>
  <si>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</si>
  <si>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</si>
  <si>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</si>
  <si>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</si>
  <si>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</si>
  <si>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</si>
  <si>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</si>
  <si>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</si>
  <si>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</si>
  <si>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</si>
  <si>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</si>
  <si>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</si>
  <si>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</si>
  <si>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</si>
  <si>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</si>
  <si>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</si>
  <si>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</si>
  <si>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</si>
  <si>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</si>
  <si>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</si>
  <si>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</si>
  <si>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</si>
  <si>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</si>
  <si>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</si>
  <si>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</si>
  <si>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</si>
  <si>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</si>
  <si>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</si>
  <si>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</si>
  <si>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</si>
  <si>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</si>
  <si>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</si>
  <si>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</si>
  <si>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</si>
  <si>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</si>
  <si>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</si>
  <si>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</si>
  <si>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</si>
  <si>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</si>
  <si>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</si>
  <si>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</si>
  <si>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</si>
  <si>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</si>
  <si>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</si>
  <si>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</si>
  <si>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</si>
  <si>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</si>
  <si>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</si>
  <si>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</si>
  <si>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</si>
  <si>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</si>
  <si>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</si>
  <si>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</si>
  <si>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</si>
  <si>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</si>
  <si>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</si>
  <si>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</si>
  <si>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</si>
  <si>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</si>
  <si>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</si>
  <si>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</si>
  <si>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</si>
  <si>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</si>
  <si>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</si>
  <si>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</si>
  <si>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</si>
  <si>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</si>
  <si>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</si>
  <si>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</si>
  <si>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</si>
  <si>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</si>
  <si>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</si>
  <si>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</si>
  <si>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</si>
  <si>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</si>
  <si>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</si>
  <si>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</si>
  <si>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</si>
  <si>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</si>
  <si>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</si>
  <si>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</si>
  <si>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</si>
  <si>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</si>
  <si>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</si>
  <si>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</si>
  <si>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</si>
  <si>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</si>
  <si>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</si>
  <si>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</si>
  <si>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</si>
  <si>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</si>
  <si>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</si>
  <si>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</si>
  <si>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</si>
  <si>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</si>
  <si>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</si>
  <si>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</si>
  <si>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</si>
  <si>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</si>
  <si>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</si>
  <si>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</si>
  <si>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</si>
  <si>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</si>
  <si>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</si>
  <si>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</si>
  <si>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</si>
  <si>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</si>
  <si>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</si>
  <si>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</si>
  <si>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</si>
  <si>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</si>
  <si>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</si>
  <si>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</si>
  <si>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</si>
  <si>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</si>
  <si>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</si>
  <si>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</si>
  <si>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</si>
  <si>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</si>
  <si>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</si>
  <si>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</si>
  <si>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</si>
  <si>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</si>
  <si>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</si>
  <si>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</si>
  <si>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</si>
  <si>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</si>
  <si>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</si>
  <si>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</si>
  <si>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</si>
  <si>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</si>
  <si>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</si>
  <si>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</si>
  <si>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</si>
  <si>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</si>
  <si>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</si>
  <si>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</si>
  <si>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</si>
  <si>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</si>
  <si>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</si>
  <si>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</si>
  <si>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</si>
  <si>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</si>
  <si>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</si>
  <si>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</si>
  <si>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</si>
  <si>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</si>
  <si>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</si>
  <si>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</si>
  <si>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</si>
  <si>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</si>
  <si>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</si>
  <si>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</si>
  <si>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</si>
  <si>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</si>
  <si>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</si>
  <si>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</si>
  <si>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</si>
  <si>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</si>
  <si>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</si>
  <si>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</si>
  <si>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</si>
  <si>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</si>
  <si>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</si>
  <si>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</si>
  <si>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</si>
  <si>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</si>
  <si>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</si>
  <si>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</si>
  <si>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</si>
  <si>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</si>
  <si>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</si>
  <si>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</si>
  <si>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</si>
  <si>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</si>
  <si>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</si>
  <si>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</si>
  <si>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</si>
  <si>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</si>
  <si>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</si>
  <si>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</si>
  <si>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</si>
  <si>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</si>
  <si>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</si>
  <si>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</si>
  <si>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</si>
  <si>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</si>
  <si>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</si>
  <si>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</si>
  <si>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</si>
  <si>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</si>
  <si>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</si>
  <si>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</si>
  <si>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</si>
  <si>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</si>
  <si>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</si>
  <si>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</si>
  <si>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</si>
  <si>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</si>
  <si>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</si>
  <si>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</si>
  <si>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</si>
  <si>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</si>
  <si>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</si>
  <si>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</si>
  <si>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</si>
  <si>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</si>
  <si>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</si>
  <si>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</si>
  <si>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</si>
  <si>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</si>
  <si>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</si>
  <si>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</si>
  <si>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</si>
  <si>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</si>
  <si>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</si>
  <si>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</si>
  <si>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</si>
  <si>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</si>
  <si>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</si>
  <si>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</si>
  <si>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</si>
  <si>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</si>
  <si>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</si>
  <si>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</si>
  <si>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</si>
  <si>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</si>
  <si>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</si>
  <si>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</si>
  <si>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</si>
  <si>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</si>
  <si>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</si>
  <si>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</si>
  <si>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</si>
  <si>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</si>
  <si>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</si>
  <si>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</si>
  <si>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</si>
  <si>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</si>
  <si>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</si>
  <si>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</si>
  <si>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</si>
  <si>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</si>
  <si>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</si>
  <si>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</si>
  <si>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</si>
  <si>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</si>
  <si>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</si>
  <si>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</si>
  <si>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</si>
  <si>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</si>
  <si>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</si>
  <si>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</si>
  <si>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</si>
  <si>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</si>
  <si>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</si>
  <si>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</si>
  <si>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</si>
  <si>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</si>
  <si>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</si>
  <si>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</si>
  <si>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</si>
  <si>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</si>
  <si>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</si>
  <si>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</si>
  <si>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</si>
  <si>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</si>
  <si>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</si>
  <si>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</si>
  <si>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</si>
  <si>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</si>
  <si>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</si>
  <si>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</si>
  <si>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</si>
  <si>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</si>
  <si>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</si>
  <si>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</si>
  <si>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</si>
  <si>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</si>
  <si>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</si>
  <si>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</si>
  <si>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</si>
  <si>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</si>
  <si>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</si>
  <si>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</si>
  <si>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</si>
  <si>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</si>
  <si>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</si>
  <si>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</si>
  <si>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</si>
  <si>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</si>
  <si>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</si>
  <si>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</si>
  <si>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</si>
  <si>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</si>
  <si>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</si>
  <si>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</si>
  <si>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</si>
  <si>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</si>
  <si>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</si>
  <si>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</si>
  <si>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</si>
  <si>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</si>
  <si>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</si>
  <si>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</si>
  <si>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</si>
  <si>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</si>
  <si>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</si>
  <si>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</si>
  <si>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</si>
  <si>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</si>
  <si>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</si>
  <si>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</si>
  <si>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</si>
  <si>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</si>
  <si>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</si>
  <si>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</si>
  <si>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</si>
  <si>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</si>
  <si>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</si>
  <si>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</si>
  <si>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</si>
  <si>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</si>
  <si>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</si>
  <si>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</si>
  <si>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</si>
  <si>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</si>
  <si>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</si>
  <si>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</si>
  <si>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</si>
  <si>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</si>
  <si>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</si>
  <si>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</si>
  <si>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</si>
  <si>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</si>
  <si>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</si>
  <si>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</si>
  <si>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</si>
  <si>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</si>
  <si>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</si>
  <si>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</si>
  <si>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</si>
  <si>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</si>
  <si>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</si>
  <si>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</si>
  <si>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</si>
  <si>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</si>
  <si>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</si>
  <si>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</si>
  <si>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</si>
  <si>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</si>
  <si>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</si>
  <si>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</si>
  <si>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</si>
  <si>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</si>
  <si>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</si>
  <si>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</si>
  <si>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</si>
  <si>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</si>
  <si>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</si>
  <si>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</si>
  <si>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</si>
  <si>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</si>
  <si>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</si>
  <si>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</si>
  <si>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</si>
  <si>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</si>
  <si>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</si>
  <si>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</si>
  <si>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</si>
  <si>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</si>
  <si>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</si>
  <si>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</si>
  <si>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</si>
  <si>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</si>
  <si>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</si>
  <si>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</si>
  <si>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</si>
  <si>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</si>
  <si>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</si>
  <si>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</si>
  <si>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</si>
  <si>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</si>
  <si>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</si>
  <si>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</si>
  <si>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</si>
  <si>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</si>
  <si>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</si>
  <si>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</si>
  <si>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</si>
  <si>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</si>
  <si>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</si>
  <si>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</si>
  <si>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</si>
  <si>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</si>
  <si>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</si>
  <si>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</si>
  <si>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</si>
  <si>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</si>
  <si>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</si>
  <si>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</si>
  <si>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</si>
  <si>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</si>
  <si>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</si>
  <si>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</si>
  <si>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</si>
  <si>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</si>
  <si>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</si>
  <si>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</si>
  <si>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</si>
  <si>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</si>
  <si>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</si>
  <si>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</si>
  <si>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</si>
  <si>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</si>
  <si>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</si>
  <si>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</si>
  <si>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</si>
  <si>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</si>
  <si>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</si>
  <si>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</si>
  <si>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</si>
  <si>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</si>
  <si>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</si>
  <si>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</si>
  <si>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</si>
  <si>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</si>
  <si>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</si>
  <si>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</si>
  <si>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</si>
  <si>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</si>
  <si>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</si>
  <si>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</si>
  <si>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</si>
  <si>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</si>
  <si>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</si>
  <si>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</si>
  <si>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</si>
  <si>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</si>
  <si>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</si>
  <si>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</si>
  <si>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</si>
  <si>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</si>
  <si>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</si>
  <si>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</si>
  <si>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</si>
  <si>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</si>
  <si>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</si>
  <si>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</si>
  <si>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</si>
  <si>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</si>
  <si>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</si>
  <si>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</si>
  <si>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</si>
  <si>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</si>
  <si>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</si>
  <si>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</si>
  <si>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</si>
  <si>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</si>
  <si>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</si>
  <si>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</si>
  <si>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</si>
  <si>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</si>
  <si>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</si>
  <si>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</si>
  <si>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</si>
  <si>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</si>
  <si>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</si>
  <si>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</si>
  <si>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</si>
  <si>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</si>
  <si>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</si>
  <si>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</si>
  <si>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</si>
  <si>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</si>
  <si>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</si>
  <si>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</si>
  <si>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</si>
  <si>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</si>
  <si>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</si>
  <si>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</si>
  <si>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</si>
  <si>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</si>
  <si>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</si>
  <si>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</si>
  <si>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</si>
  <si>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</si>
  <si>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</si>
  <si>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</si>
  <si>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</si>
  <si>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</si>
  <si>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</si>
  <si>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</si>
  <si>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</si>
  <si>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</si>
  <si>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</si>
  <si>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</si>
  <si>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</si>
  <si>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</si>
  <si>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</si>
  <si>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</si>
  <si>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</si>
  <si>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</si>
  <si>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</si>
  <si>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</si>
  <si>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</si>
  <si>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</si>
  <si>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</si>
  <si>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</si>
  <si>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</si>
  <si>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</si>
  <si>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</si>
  <si>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</si>
  <si>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</si>
  <si>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</si>
  <si>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</si>
  <si>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</si>
  <si>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</si>
  <si>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</si>
  <si>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</si>
  <si>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</si>
  <si>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</si>
  <si>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</si>
  <si>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</si>
  <si>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</si>
  <si>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</si>
  <si>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</si>
  <si>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</si>
  <si>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</si>
  <si>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</si>
  <si>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</si>
  <si>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</si>
  <si>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</si>
  <si>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</si>
  <si>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</si>
  <si>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</si>
  <si>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</si>
  <si>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</si>
  <si>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</si>
  <si>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</si>
  <si>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</si>
  <si>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</si>
  <si>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</si>
  <si>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</si>
  <si>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</si>
  <si>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</si>
  <si>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</si>
  <si>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</si>
  <si>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</si>
  <si>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</si>
  <si>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</si>
  <si>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</si>
  <si>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</si>
  <si>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</si>
  <si>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</si>
  <si>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</si>
  <si>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</si>
  <si>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</si>
  <si>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</si>
  <si>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</si>
  <si>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</si>
  <si>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</si>
  <si>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</si>
  <si>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</si>
  <si>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</si>
  <si>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</si>
  <si>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</si>
  <si>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</si>
  <si>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</si>
  <si>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</si>
  <si>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</si>
  <si>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</si>
  <si>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</si>
  <si>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</si>
  <si>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</si>
  <si>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</si>
  <si>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</si>
  <si>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</si>
  <si>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</si>
  <si>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</si>
  <si>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</si>
  <si>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</si>
  <si>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</si>
  <si>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</si>
  <si>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</si>
  <si>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</si>
  <si>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</si>
  <si>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</si>
  <si>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</si>
  <si>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</si>
  <si>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</si>
  <si>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</si>
  <si>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</si>
  <si>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</si>
  <si>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</si>
  <si>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</si>
  <si>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</si>
  <si>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</si>
  <si>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</si>
  <si>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</si>
  <si>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</si>
  <si>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</si>
  <si>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</si>
  <si>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</si>
  <si>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</si>
  <si>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</si>
  <si>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</si>
  <si>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</si>
  <si>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</si>
  <si>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</si>
  <si>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</si>
  <si>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</si>
  <si>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</si>
  <si>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</si>
  <si>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</si>
  <si>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</si>
  <si>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</si>
  <si>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</si>
  <si>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</si>
  <si>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</si>
  <si>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</si>
  <si>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</si>
  <si>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</si>
  <si>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</si>
  <si>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</si>
  <si>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</si>
  <si>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</si>
  <si>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</si>
  <si>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</si>
  <si>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</si>
  <si>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</si>
  <si>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</si>
  <si>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</si>
  <si>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</si>
  <si>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</si>
  <si>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</si>
  <si>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</si>
  <si>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</si>
  <si>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</si>
  <si>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</si>
  <si>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</si>
  <si>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</si>
  <si>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</si>
  <si>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</si>
  <si>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</si>
  <si>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</si>
  <si>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</si>
  <si>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</si>
  <si>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</si>
  <si>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</si>
  <si>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</si>
  <si>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</si>
  <si>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</si>
  <si>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</si>
  <si>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</si>
  <si>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</si>
  <si>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</si>
  <si>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</si>
  <si>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</si>
  <si>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</si>
  <si>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</si>
  <si>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</si>
  <si>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</si>
  <si>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</si>
  <si>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</si>
  <si>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</si>
  <si>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</si>
  <si>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</si>
  <si>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</si>
  <si>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</si>
  <si>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</si>
  <si>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</si>
  <si>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</si>
  <si>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</si>
  <si>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</si>
  <si>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</si>
  <si>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</si>
  <si>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</si>
  <si>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</si>
  <si>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</si>
  <si>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</si>
  <si>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</si>
  <si>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</si>
  <si>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</si>
  <si>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</si>
  <si>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</si>
  <si>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</si>
  <si>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</si>
  <si>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</si>
  <si>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</si>
  <si>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</si>
  <si>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</si>
  <si>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</si>
  <si>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</si>
  <si>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</si>
  <si>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</si>
  <si>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</si>
  <si>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</si>
  <si>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</si>
  <si>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</si>
  <si>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</si>
  <si>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</si>
  <si>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</si>
  <si>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</si>
  <si>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</si>
  <si>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</si>
  <si>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</si>
  <si>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</si>
  <si>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</si>
  <si>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</si>
  <si>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</si>
  <si>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</si>
  <si>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</si>
  <si>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</si>
  <si>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</si>
  <si>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</si>
  <si>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</si>
  <si>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</si>
  <si>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</si>
  <si>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</si>
  <si>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</si>
  <si>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</si>
  <si>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</si>
  <si>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</si>
  <si>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</si>
  <si>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</si>
  <si>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</si>
  <si>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</si>
  <si>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</si>
  <si>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</si>
  <si>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</si>
  <si>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</si>
  <si>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</si>
  <si>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</si>
  <si>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</si>
  <si>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</si>
  <si>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</si>
  <si>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</si>
  <si>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</si>
  <si>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</si>
  <si>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</si>
  <si>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</si>
  <si>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</si>
  <si>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</si>
  <si>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</si>
  <si>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</si>
  <si>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</si>
  <si>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</si>
  <si>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</si>
  <si>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</si>
  <si>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</si>
  <si>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</si>
  <si>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</si>
  <si>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</si>
  <si>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</si>
  <si>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</si>
  <si>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</si>
  <si>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</si>
  <si>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</si>
  <si>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</si>
  <si>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</si>
  <si>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</si>
  <si>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</si>
  <si>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</si>
  <si>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</si>
  <si>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</si>
  <si>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</si>
  <si>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</si>
  <si>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</si>
  <si>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</si>
  <si>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</si>
  <si>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</si>
  <si>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</si>
  <si>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</si>
  <si>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</si>
  <si>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</si>
  <si>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</si>
  <si>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</si>
  <si>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</si>
  <si>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</si>
  <si>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</si>
  <si>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</si>
  <si>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</si>
  <si>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</si>
  <si>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</si>
  <si>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</si>
  <si>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</si>
  <si>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</si>
  <si>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</si>
  <si>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</si>
  <si>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</si>
  <si>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</si>
  <si>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</si>
  <si>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</si>
  <si>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</si>
  <si>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</si>
  <si>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</si>
  <si>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</si>
  <si>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</si>
  <si>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</si>
  <si>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</si>
  <si>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</si>
  <si>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</si>
  <si>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</si>
  <si>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</si>
  <si>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</si>
  <si>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</si>
  <si>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</si>
  <si>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</si>
  <si>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</si>
  <si>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</si>
  <si>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</si>
  <si>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</si>
  <si>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</si>
  <si>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</si>
  <si>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</si>
  <si>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</si>
  <si>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</si>
  <si>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</si>
  <si>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</si>
  <si>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</si>
  <si>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</si>
  <si>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</si>
  <si>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</si>
  <si>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</si>
  <si>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</si>
  <si>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</si>
  <si>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</si>
  <si>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</si>
  <si>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</si>
  <si>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</si>
  <si>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</si>
  <si>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</si>
  <si>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</si>
  <si>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</si>
  <si>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</si>
  <si>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</si>
  <si>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</si>
  <si>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</si>
  <si>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</si>
  <si>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</si>
  <si>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</si>
  <si>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</si>
  <si>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</si>
  <si>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</si>
  <si>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</si>
  <si>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</si>
  <si>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</si>
  <si>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</si>
  <si>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</si>
  <si>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</si>
  <si>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</si>
  <si>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</si>
  <si>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</si>
  <si>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</si>
  <si>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</si>
  <si>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</si>
  <si>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</si>
  <si>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</si>
  <si>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</si>
  <si>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</si>
  <si>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</si>
  <si>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</si>
  <si>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</si>
  <si>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</si>
  <si>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</si>
  <si>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</si>
  <si>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</si>
  <si>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</si>
  <si>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</si>
  <si>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</si>
  <si>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</si>
  <si>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</si>
  <si>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</si>
  <si>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</si>
  <si>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</si>
  <si>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</si>
  <si>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</si>
  <si>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</si>
  <si>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</si>
  <si>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</si>
  <si>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</si>
  <si>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</si>
  <si>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</si>
  <si>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</si>
  <si>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</si>
  <si>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</si>
  <si>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</si>
  <si>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</si>
  <si>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</si>
  <si>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</si>
  <si>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</si>
  <si>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</si>
  <si>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</si>
  <si>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</si>
  <si>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</si>
  <si>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</si>
  <si>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</si>
  <si>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</si>
  <si>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</si>
  <si>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</si>
  <si>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</si>
  <si>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</si>
  <si>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</si>
  <si>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</si>
  <si>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</si>
  <si>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</si>
  <si>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</si>
  <si>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</si>
  <si>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</si>
  <si>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</si>
  <si>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</si>
  <si>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</si>
  <si>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</si>
  <si>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</si>
  <si>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</si>
  <si>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</si>
  <si>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</si>
  <si>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</si>
  <si>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</si>
  <si>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</si>
  <si>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</si>
  <si>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</si>
  <si>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</si>
  <si>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</si>
  <si>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</si>
  <si>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</si>
  <si>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</si>
  <si>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</si>
  <si>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</si>
  <si>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</si>
  <si>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</si>
  <si>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</si>
  <si>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</si>
  <si>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</si>
  <si>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</si>
  <si>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</si>
  <si>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</si>
  <si>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</si>
  <si>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</si>
  <si>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</si>
  <si>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</si>
  <si>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</si>
  <si>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</si>
  <si>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</si>
  <si>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</si>
  <si>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</si>
  <si>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</si>
  <si>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</si>
  <si>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</si>
  <si>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</si>
  <si>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</si>
  <si>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</si>
  <si>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</si>
  <si>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</si>
  <si>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</si>
  <si>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</si>
  <si>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</si>
  <si>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</si>
  <si>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</si>
  <si>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</si>
  <si>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</si>
  <si>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</si>
  <si>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</si>
  <si>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</si>
  <si>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</si>
  <si>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</si>
  <si>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</si>
  <si>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</si>
  <si>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</si>
  <si>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</si>
  <si>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</si>
  <si>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</si>
  <si>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</si>
  <si>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</si>
  <si>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</si>
  <si>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</si>
  <si>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</si>
  <si>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</si>
  <si>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</si>
  <si>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</si>
  <si>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</si>
  <si>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</si>
  <si>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</si>
  <si>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</si>
  <si>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</si>
  <si>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</si>
  <si>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</si>
  <si>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</si>
  <si>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</si>
  <si>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</si>
  <si>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</si>
  <si>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</si>
  <si>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</si>
  <si>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</si>
  <si>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</si>
  <si>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</si>
  <si>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</si>
  <si>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</si>
  <si>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</si>
  <si>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</si>
  <si>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</si>
  <si>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</si>
  <si>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</si>
  <si>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</si>
  <si>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</si>
  <si>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</si>
  <si>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</si>
  <si>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</si>
  <si>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</si>
  <si>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</si>
  <si>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</si>
  <si>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</si>
  <si>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</si>
  <si>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</si>
  <si>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</si>
  <si>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</si>
  <si>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</si>
  <si>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</si>
  <si>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</si>
  <si>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</si>
  <si>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</si>
  <si>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</si>
  <si>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</si>
  <si>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</si>
  <si>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</si>
  <si>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</si>
  <si>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</si>
  <si>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</si>
  <si>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</si>
  <si>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</si>
  <si>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</si>
  <si>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</si>
  <si>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</si>
  <si>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</si>
  <si>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</si>
  <si>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</si>
  <si>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</si>
  <si>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</si>
  <si>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</si>
  <si>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</si>
  <si>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</si>
  <si>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</si>
  <si>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</si>
  <si>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</si>
  <si>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</si>
  <si>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</si>
  <si>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</si>
  <si>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</si>
  <si>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</si>
  <si>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</si>
  <si>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</si>
  <si>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</si>
  <si>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</si>
  <si>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</si>
  <si>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</si>
  <si>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</si>
  <si>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</si>
  <si>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</si>
  <si>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</si>
  <si>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</si>
  <si>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</si>
  <si>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</si>
  <si>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</si>
  <si>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</si>
  <si>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</si>
  <si>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</si>
  <si>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</si>
  <si>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</si>
  <si>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</si>
  <si>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</si>
  <si>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</si>
  <si>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</si>
  <si>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</si>
  <si>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</si>
  <si>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</si>
  <si>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</si>
  <si>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</si>
  <si>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</si>
  <si>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</si>
  <si>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</si>
  <si>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</si>
  <si>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</si>
  <si>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</si>
  <si>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</si>
  <si>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</si>
  <si>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</si>
  <si>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</si>
  <si>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</si>
  <si>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</si>
  <si>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</si>
  <si>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</si>
  <si>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</si>
  <si>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</si>
  <si>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</si>
  <si>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</si>
  <si>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</si>
  <si>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</si>
  <si>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</si>
  <si>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</si>
  <si>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</si>
  <si>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</si>
  <si>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</si>
  <si>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</si>
  <si>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</si>
  <si>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</si>
  <si>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</si>
  <si>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</si>
  <si>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</si>
  <si>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</si>
  <si>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</si>
  <si>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</si>
  <si>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</si>
  <si>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</si>
  <si>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</si>
  <si>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</si>
  <si>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</si>
  <si>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</si>
  <si>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</si>
  <si>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</si>
  <si>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</si>
  <si>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</si>
  <si>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</si>
  <si>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</si>
  <si>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</si>
  <si>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</si>
  <si>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</si>
  <si>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</si>
  <si>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</si>
  <si>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</si>
  <si>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</si>
  <si>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</si>
  <si>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</si>
  <si>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</si>
  <si>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</si>
  <si>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</si>
  <si>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</si>
  <si>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</si>
  <si>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</si>
  <si>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</si>
  <si>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</si>
  <si>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</si>
  <si>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</si>
  <si>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</si>
  <si>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</si>
  <si>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</si>
  <si>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</si>
  <si>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</si>
  <si>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</si>
  <si>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</si>
  <si>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</si>
  <si>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</si>
  <si>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</si>
  <si>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</si>
  <si>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</si>
  <si>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</si>
  <si>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</si>
  <si>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</si>
  <si>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</si>
  <si>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</si>
  <si>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</si>
  <si>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</si>
  <si>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</si>
  <si>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</si>
  <si>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</si>
  <si>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</si>
  <si>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</si>
  <si>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</si>
  <si>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</si>
  <si>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</si>
  <si>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</si>
  <si>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</si>
  <si>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</si>
  <si>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</si>
  <si>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</si>
  <si>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</si>
  <si>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</si>
  <si>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</si>
  <si>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</si>
  <si>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</si>
  <si>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</si>
  <si>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</si>
  <si>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</si>
  <si>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</si>
  <si>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</si>
  <si>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</si>
  <si>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</si>
  <si>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</si>
  <si>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</si>
  <si>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</si>
  <si>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</si>
  <si>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</si>
  <si>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</si>
  <si>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</si>
  <si>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</si>
  <si>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</si>
  <si>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</si>
  <si>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</si>
  <si>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</si>
  <si>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</si>
  <si>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</si>
  <si>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</si>
  <si>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</si>
  <si>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</si>
  <si>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</si>
  <si>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</si>
  <si>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</si>
  <si>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</si>
  <si>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</si>
  <si>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</si>
  <si>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</si>
  <si>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</si>
  <si>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</si>
  <si>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</si>
  <si>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</si>
  <si>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</si>
  <si>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</si>
  <si>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</si>
  <si>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</si>
  <si>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</si>
  <si>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</si>
  <si>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</si>
  <si>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</si>
  <si>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</si>
  <si>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</si>
  <si>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</si>
  <si>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</si>
  <si>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</si>
  <si>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</si>
  <si>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</si>
  <si>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</si>
  <si>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</si>
  <si>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</si>
  <si>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</si>
  <si>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</si>
  <si>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</si>
  <si>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</si>
  <si>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</si>
  <si>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</si>
  <si>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</si>
  <si>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</si>
  <si>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</si>
  <si>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</si>
  <si>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</si>
  <si>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</si>
  <si>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</si>
  <si>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</si>
  <si>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</si>
  <si>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</si>
  <si>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</si>
  <si>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</si>
  <si>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</si>
  <si>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</si>
  <si>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</si>
  <si>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</si>
  <si>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</si>
  <si>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</si>
  <si>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</si>
  <si>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</si>
  <si>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</si>
  <si>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</si>
  <si>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</si>
  <si>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</si>
  <si>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</si>
  <si>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</si>
  <si>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</si>
  <si>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</si>
  <si>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</si>
  <si>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</si>
  <si>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</si>
  <si>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</si>
  <si>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</si>
  <si>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</si>
  <si>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</si>
  <si>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</si>
  <si>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</si>
  <si>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</si>
  <si>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</si>
  <si>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</si>
  <si>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</si>
  <si>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</si>
  <si>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</si>
  <si>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</si>
  <si>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</si>
  <si>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</si>
  <si>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</si>
  <si>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</si>
  <si>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</si>
  <si>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</si>
  <si>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</si>
  <si>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</si>
  <si>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</si>
  <si>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</si>
  <si>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</si>
  <si>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</si>
  <si>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</si>
  <si>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</si>
  <si>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</si>
  <si>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</si>
  <si>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</si>
  <si>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</si>
  <si>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</si>
  <si>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</si>
  <si>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</si>
  <si>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</si>
  <si>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</si>
  <si>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</si>
  <si>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</si>
  <si>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</si>
  <si>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</si>
  <si>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</si>
  <si>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</si>
  <si>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</si>
  <si>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</si>
  <si>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</si>
  <si>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</si>
  <si>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</si>
  <si>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</si>
  <si>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</si>
  <si>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</si>
  <si>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</si>
  <si>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</si>
  <si>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</si>
  <si>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</si>
  <si>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</si>
  <si>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</si>
  <si>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</si>
  <si>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</si>
  <si>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</si>
  <si>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</si>
  <si>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</si>
  <si>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</si>
  <si>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</si>
  <si>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</si>
  <si>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</si>
  <si>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</si>
  <si>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</si>
  <si>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</si>
  <si>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</si>
  <si>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</si>
  <si>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</si>
  <si>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</si>
  <si>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</si>
  <si>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</si>
  <si>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</si>
  <si>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</si>
  <si>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</si>
  <si>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</si>
  <si>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</si>
  <si>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</si>
  <si>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</si>
  <si>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</si>
  <si>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</si>
  <si>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</si>
  <si>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</si>
  <si>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</si>
  <si>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</si>
  <si>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</si>
  <si>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</si>
  <si>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</si>
  <si>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</si>
  <si>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</si>
  <si>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</si>
  <si>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</si>
  <si>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</si>
  <si>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</si>
  <si>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</si>
  <si>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</si>
  <si>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</si>
  <si>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</si>
  <si>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</si>
  <si>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</si>
  <si>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</si>
  <si>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</si>
  <si>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</si>
  <si>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</si>
  <si>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</si>
  <si>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</si>
  <si>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</si>
  <si>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</si>
  <si>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</si>
  <si>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</si>
  <si>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</si>
  <si>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</si>
  <si>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</si>
  <si>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</si>
  <si>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</si>
  <si>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</si>
  <si>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</si>
  <si>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</si>
  <si>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</si>
  <si>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</si>
  <si>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</si>
  <si>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</si>
  <si>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</si>
  <si>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</si>
  <si>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</si>
  <si>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</si>
  <si>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</si>
  <si>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</si>
  <si>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</si>
  <si>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</si>
  <si>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</si>
  <si>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</si>
  <si>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</si>
  <si>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</si>
  <si>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</si>
  <si>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</si>
  <si>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</si>
  <si>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</si>
  <si>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</si>
  <si>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</si>
  <si>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</si>
  <si>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</si>
  <si>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</si>
  <si>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</si>
  <si>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</si>
  <si>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</si>
  <si>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</si>
  <si>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</si>
  <si>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</si>
  <si>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</si>
  <si>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</si>
  <si>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</si>
  <si>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</si>
  <si>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</si>
  <si>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</si>
  <si>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</si>
  <si>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</si>
  <si>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</si>
  <si>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</si>
  <si>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</si>
  <si>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</si>
  <si>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</si>
  <si>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</si>
  <si>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</si>
  <si>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</si>
  <si>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</si>
  <si>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</si>
  <si>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</si>
  <si>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</si>
  <si>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</si>
  <si>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</si>
  <si>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</si>
  <si>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</si>
  <si>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</si>
  <si>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</si>
  <si>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</si>
  <si>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</si>
  <si>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</si>
  <si>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</si>
  <si>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</si>
  <si>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</si>
  <si>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</si>
  <si>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</si>
  <si>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</si>
  <si>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</si>
  <si>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</si>
  <si>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</si>
  <si>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</si>
  <si>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</si>
  <si>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</si>
  <si>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</si>
  <si>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</si>
  <si>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</si>
  <si>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</si>
  <si>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</si>
  <si>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</si>
  <si>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</si>
  <si>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</si>
  <si>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PCM-20251115-00000223</t>
  </si>
  <si>
    <t>ETA 50 min</t>
  </si>
  <si>
    <t>PCM-20251114-00001666</t>
  </si>
  <si>
    <t>Emergency</t>
  </si>
  <si>
    <t xml:space="preserve">The site located on mountain limit Accsess // Em team need 20 min </t>
  </si>
  <si>
    <t>PCM-20251115-00000118</t>
  </si>
  <si>
    <t xml:space="preserve">EM team need 40 min </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</si>
  <si>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</si>
  <si>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</si>
  <si>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</si>
  <si>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</si>
  <si>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</si>
  <si>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</si>
  <si>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PCM-20251114-00001703</t>
  </si>
  <si>
    <t xml:space="preserve">Heavy rain in area and team on the way to saving HUB site </t>
  </si>
  <si>
    <t>PCM-20251115-00000159</t>
  </si>
  <si>
    <t>60  mins</t>
  </si>
  <si>
    <t>NO PCM</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</si>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</sst>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b/>
      <sz val="8"/>
      <color rgb="FF000000"/>
      <name val="Calibri"/>
      <family val="2"/>
    </font>
    <font>
      <sz val="11"/>
      <color theme="1"/>
      <name val="Aptos"/>
      <charset val="1"/>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FFFFFF"/>
        <bgColor rgb="FF000000"/>
      </patternFill>
    </fill>
    <fill>
      <patternFill patternType="solid">
        <fgColor rgb="FFD9E1F2"/>
        <bgColor rgb="FF000000"/>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20" borderId="1" xfId="0" applyFont="1" applyFill="1" applyBorder="1" applyAlignment="1"/>
    <xf numFmtId="0" fontId="33" fillId="20" borderId="3" xfId="0" applyFont="1" applyFill="1" applyBorder="1" applyAlignment="1"/>
    <xf numFmtId="22" fontId="33" fillId="20" borderId="1" xfId="0" applyNumberFormat="1" applyFont="1" applyFill="1" applyBorder="1" applyAlignment="1"/>
    <xf numFmtId="22" fontId="33" fillId="20" borderId="3" xfId="0" applyNumberFormat="1" applyFont="1" applyFill="1" applyBorder="1" applyAlignment="1"/>
    <xf numFmtId="0" fontId="34" fillId="0" borderId="0" xfId="0" applyFont="1"/>
    <xf numFmtId="165" fontId="25" fillId="9" borderId="8" xfId="0" applyNumberFormat="1" applyFont="1" applyFill="1" applyBorder="1" applyAlignment="1">
      <alignment horizontal="center" vertical="center"/>
    </xf>
    <xf numFmtId="0" fontId="33" fillId="21" borderId="3" xfId="0" applyFont="1" applyFill="1" applyBorder="1" applyAlignment="1"/>
    <xf numFmtId="22" fontId="33" fillId="21" borderId="3" xfId="0" applyNumberFormat="1" applyFont="1" applyFill="1" applyBorder="1" applyAlignme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 totalsRowShown="0" headerRowDxfId="174" dataDxfId="173" headerRowBorderDxfId="171" tableBorderDxfId="172" totalsRowBorderDxfId="170">
  <autoFilter ref="A1:L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29" totalsRowShown="0" headerRowDxfId="64" dataDxfId="63" headerRowBorderDxfId="61" tableBorderDxfId="62">
  <autoFilter ref="A1:L102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 totalsRowShown="0" headerRowDxfId="48" dataDxfId="47" headerRowBorderDxfId="45" tableBorderDxfId="46" totalsRowBorderDxfId="44">
  <autoFilter ref="A1:L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2" totalsRowShown="0" headerRowDxfId="31" dataDxfId="30" headerRowBorderDxfId="28" tableBorderDxfId="29">
  <autoFilter ref="A1:L2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K11" sqref="K11"/>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313.12768460647931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 ca="1" si="0">IFERROR(NOW()-F3,"")</f>
        <v>45976.076110532405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ref="G4:G35" ca="1" si="1">IFERROR(NOW()-F4,"")</f>
        <v>45976.076110532405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1"/>
        <v>45976.076110532405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45976.076110532405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45976.076110532405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45976.076110532405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45976.076110532405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45976.076110532405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45976.076110532405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45976.076110532405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45976.076110532405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45976.076110532405</v>
      </c>
      <c r="H14" s="111"/>
      <c r="I14" s="109" t="str">
        <f>IFERROR(VLOOKUP(D14,DB!A:F,6,0),"")</f>
        <v/>
      </c>
      <c r="J14" s="109" t="str">
        <f>IFERROR(VLOOKUP(D14,DB!A:G,7,0),"")</f>
        <v/>
      </c>
      <c r="K14" s="113"/>
      <c r="L14" s="114" t="str">
        <f>IFERROR(VLOOKUP(D14,DB!A:I,9,0),"")</f>
        <v/>
      </c>
    </row>
    <row r="15" spans="1:15" ht="15" customHeight="1">
      <c r="A15" s="117"/>
      <c r="B15" s="118" t="str">
        <f>IFERROR(VLOOKUP(D15,DB!A:K,11,0),"")</f>
        <v/>
      </c>
      <c r="C15" s="118"/>
      <c r="D15" s="118"/>
      <c r="E15" s="119"/>
      <c r="F15" s="120"/>
      <c r="G15" s="121">
        <f t="shared" ca="1" si="1"/>
        <v>45976.076110532405</v>
      </c>
      <c r="H15" s="120"/>
      <c r="I15" s="118" t="str">
        <f>IFERROR(VLOOKUP(D15,DB!A:F,6,0),"")</f>
        <v/>
      </c>
      <c r="J15" s="118" t="str">
        <f>IFERROR(VLOOKUP(D15,DB!A:G,7,0),"")</f>
        <v/>
      </c>
      <c r="K15" s="122"/>
      <c r="L15" s="123" t="str">
        <f>IFERROR(VLOOKUP(D15,DB!A:I,9,0),"")</f>
        <v/>
      </c>
    </row>
    <row r="16" spans="1:15" ht="15" customHeight="1">
      <c r="A16" s="150"/>
      <c r="B16" s="151" t="str">
        <f>IFERROR(VLOOKUP(D16,DB!A:K,11,0),"")</f>
        <v/>
      </c>
      <c r="C16" s="151"/>
      <c r="D16" s="151"/>
      <c r="E16" s="152"/>
      <c r="F16" s="149"/>
      <c r="G16" s="153">
        <f ca="1">IFERROR(NOW()-F16,"")</f>
        <v>45976.076110532405</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45976.076110532405</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45976.076110532405</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45976.076110532405</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45976.076110532405</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45976.076110532405</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45976.076110532405</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45976.076110532405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45976.076110532405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45976.076110532405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45976.076110532405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45976.076110532405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45976.076110532405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45976.076110532405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45976.076110532405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45976.076110532405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45976.076110532405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45976.076110532405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45976.076110532405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45976.076110532405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45976.076110532405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45976.076110532405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45976.076110532405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45976.076110532405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45976.076110532405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45976.076110532405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45976.076110532405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45976.076110532405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45976.076110532405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45976.076110532405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45976.076110532405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45976.076110532405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45976.076110532405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45976.076110532405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45976.076110532405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45976.076110532405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45976.076110532405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45976.076110532405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45976.076110532405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45976.076110532405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45976.076110532405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45976.076110532405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45976.076110532405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45976.076110532405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45976.076110532405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45976.076110532405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45976.076110532405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45976.076110532405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45976.076110532405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45976.076110532405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45976.076110532405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45976.076110532405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45976.076110532405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45976.076110532405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45976.076110532405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45976.076110532405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45976.076110532405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45976.076110532405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45976.076110532405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45976.076110532405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45976.076110532405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45976.076110532405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45976.076110532405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45976.076110532405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45976.076110532405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45976.076110532405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45976.076110532405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45976.076110532405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45976.076110532405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45976.076110532405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45976.076110532405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45976.076110532405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45976.076110532405</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45976.076110532405</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45976.076110532405</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45976.076110532405</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45976.076110532405</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45976.076110532405</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45976.076110532405</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45976.076110532405</v>
      </c>
      <c r="H95" s="149"/>
      <c r="I95" s="151" t="str">
        <f>IFERROR(VLOOKUP(D95,DB!A:F,6,0),"")</f>
        <v/>
      </c>
      <c r="J95" s="151" t="str">
        <f>IFERROR(VLOOKUP(D95,DB!A:G,7,0),"")</f>
        <v/>
      </c>
      <c r="K95" s="154"/>
      <c r="L95" s="155" t="str">
        <f>IFERROR(VLOOKUP(D95,DB!A:I,9,0),"")</f>
        <v/>
      </c>
    </row>
  </sheetData>
  <customSheetViews>
    <customSheetView guid="{F6042A99-DD27-4453-835D-0834D95730CC}" filter="1" showAutoFilter="1">
      <pageMargins left="0" right="0" top="0" bottom="0" header="0" footer="0"/>
      <autoFilter ref="B1:M1" xr:uid="{25403B02-F0DC-4778-BD25-D0A339FF1560}"/>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151.07627256944397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19898</v>
      </c>
      <c r="E4" s="103" t="s">
        <v>39021</v>
      </c>
      <c r="F4" s="104">
        <v>45976.050763888888</v>
      </c>
      <c r="G4" s="105">
        <f ca="1">IFERROR(NOW()-F4,"-")</f>
        <v>2.534664351696847E-2</v>
      </c>
      <c r="H4" s="104">
        <v>45976.045983796299</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45976.076110532405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45976.076110532405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45976.076110532405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45976.076110532405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45976.076110532405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45976.076110532405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45976.076110532405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45976.076110532405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45976.076110532405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45976.076110532405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45976.076110532405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45976.076110532405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45976.076110532405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45976.076110532405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45976.076110532405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45976.076110532405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45976.076110532405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45976.076110532405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45976.076110532405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45976.076110532405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45976.076110532405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45976.076110532405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45976.076110532405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45976.076110532405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45976.076110532405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45976.076110532405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45976.076110532405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45976.076110532405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45976.076110532405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45976.076110532405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45976.076110532405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45976.076110532405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ca="1">IFERROR(NOW()-F37,"-")</f>
        <v>45976.076110532405</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29"/>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30.75">
      <c r="A2" s="19" t="s">
        <v>39107</v>
      </c>
      <c r="B2" s="61" t="str">
        <f>IFERROR(VLOOKUP(D2,DB!A:K,11,0),"")</f>
        <v>R3</v>
      </c>
      <c r="C2" s="18">
        <v>18</v>
      </c>
      <c r="D2" s="18" t="s">
        <v>38866</v>
      </c>
      <c r="E2" s="61" t="s">
        <v>39108</v>
      </c>
      <c r="F2" s="161">
        <v>45975.949479166666</v>
      </c>
      <c r="G2" s="21">
        <f ca="1">IFERROR(NOW()-F2,"-")</f>
        <v>0.12663136573974043</v>
      </c>
      <c r="H2" s="22">
        <v>45975.941134259258</v>
      </c>
      <c r="I2" s="19" t="str">
        <f>IFERROR(VLOOKUP(D2,DB!A:F,6,0),"")</f>
        <v>Generator-DG</v>
      </c>
      <c r="J2" s="18" t="str">
        <f>IFERROR(VLOOKUP(D2,DB!A:G,7,0),"")</f>
        <v>Good</v>
      </c>
      <c r="K2" s="45" t="s">
        <v>39109</v>
      </c>
      <c r="L2" s="23" t="str">
        <f>IFERROR(VLOOKUP(D2,DB!A:I,9,0),"")</f>
        <v>Latis</v>
      </c>
    </row>
    <row r="3" spans="1:13" ht="15" customHeight="1">
      <c r="A3" s="19" t="s">
        <v>39110</v>
      </c>
      <c r="B3" s="61" t="str">
        <f>IFERROR(VLOOKUP(D3,DB!A:K,11,0),"")</f>
        <v>R3</v>
      </c>
      <c r="C3" s="18">
        <v>1</v>
      </c>
      <c r="D3" s="18" t="s">
        <v>24181</v>
      </c>
      <c r="E3" s="18" t="s">
        <v>39021</v>
      </c>
      <c r="F3" s="20">
        <v>45976.030601851853</v>
      </c>
      <c r="G3" s="21">
        <f t="shared" ref="G3:G54" ca="1" si="0">IFERROR(NOW()-F3,"-")</f>
        <v>4.5508680552302394E-2</v>
      </c>
      <c r="H3" s="22">
        <v>45976.022847222222</v>
      </c>
      <c r="I3" s="19" t="str">
        <f>IFERROR(VLOOKUP(D3,DB!A:F,6,0),"")</f>
        <v>SCECO</v>
      </c>
      <c r="J3" s="18" t="str">
        <f>IFERROR(VLOOKUP(D3,DB!A:G,7,0),"")</f>
        <v>Dead+Dead</v>
      </c>
      <c r="K3" s="45" t="s">
        <v>39111</v>
      </c>
      <c r="L3" s="23" t="str">
        <f>IFERROR(VLOOKUP(D3,DB!A:I,9,0),"")</f>
        <v>Latis</v>
      </c>
    </row>
    <row r="4" spans="1:13" ht="15" customHeight="1">
      <c r="A4" s="19"/>
      <c r="B4" s="61" t="str">
        <f>IFERROR(VLOOKUP(D4,DB!A:K,11,0),"")</f>
        <v/>
      </c>
      <c r="C4" s="18"/>
      <c r="D4" s="18"/>
      <c r="E4" s="18"/>
      <c r="F4" s="20"/>
      <c r="G4" s="21">
        <f t="shared" ca="1" si="0"/>
        <v>45976.076110532405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45976.076110532405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45976.076110532405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45976.076110532405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45976.076110532405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45976.076110532405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45976.076110532405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45976.076110532405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45976.076110532405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45976.076110532405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45976.076110532405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45976.076110532405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45976.076110532405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45976.076110532405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45976.076110532405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45976.076110532405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45976.076110532405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45976.076110532405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45976.076110532405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45976.076110532405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45976.076110532405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45976.076110532405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45976.076110532405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45976.076110532405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45976.076110532405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45976.076110532405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45976.076110532405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45976.076110532405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45976.076110532405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45976.076110532405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45976.076110532405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45976.076110532405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45976.076110532405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45976.076110532405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45976.076110532405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45976.076110532405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45976.076110532405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45976.076110532405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45976.076110532405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45976.076110532405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45976.076110532405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45976.076110532405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45976.076110532405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45976.076110532405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45976.076110532405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45976.076110532405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45976.076110532405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45976.076110532405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45976.076110532405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45976.076110532405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45976.076110532405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ref="G55:G118" ca="1" si="1">IFERROR(NOW()-F55,"-")</f>
        <v>45976.076110532405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45976.076110532405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45976.076110532405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45976.076110532405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45976.076110532405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45976.076110532405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45976.076110532405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45976.076110532405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45976.076110532405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45976.076110532405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45976.076110532405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45976.076110532405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45976.076110532405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45976.076110532405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45976.076110532405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45976.076110532405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45976.076110532405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45976.076110532405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45976.076110532405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45976.076110532405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45976.076110532405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45976.076110532405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45976.076110532405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45976.076110532405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45976.076110532405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45976.076110532405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45976.076110532405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45976.076110532405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45976.076110532405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45976.076110532405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45976.076110532405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45976.076110532405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45976.076110532405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45976.076110532405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45976.076110532405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45976.076110532405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45976.076110532405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45976.076110532405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45976.076110532405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45976.076110532405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45976.076110532405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45976.076110532405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45976.076110532405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45976.076110532405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45976.076110532405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45976.076110532405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45976.076110532405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45976.076110532405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45976.076110532405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45976.076110532405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45976.076110532405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45976.076110532405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45976.076110532405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45976.076110532405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45976.076110532405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45976.076110532405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45976.076110532405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45976.076110532405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45976.076110532405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45976.076110532405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45976.076110532405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45976.076110532405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45976.076110532405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45976.076110532405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ref="G119:G182" ca="1" si="2">IFERROR(NOW()-F119,"-")</f>
        <v>45976.076110532405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45976.076110532405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45976.076110532405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45976.076110532405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45976.076110532405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45976.076110532405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45976.076110532405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45976.076110532405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45976.076110532405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45976.076110532405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45976.076110532405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45976.076110532405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45976.076110532405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45976.076110532405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45976.076110532405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45976.076110532405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45976.076110532405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45976.076110532405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45976.076110532405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45976.076110532405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45976.076110532405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45976.076110532405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45976.076110532405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45976.076110532405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45976.076110532405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45976.076110532405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45976.076110532405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45976.076110532405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45976.076110532405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45976.076110532405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45976.076110532405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45976.076110532405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45976.076110532405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45976.076110532405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45976.076110532405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45976.076110532405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45976.076110532405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45976.076110532405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45976.076110532405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45976.076110532405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45976.076110532405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45976.076110532405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45976.076110532405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45976.076110532405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45976.076110532405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45976.076110532405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45976.076110532405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45976.076110532405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45976.076110532405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45976.076110532405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45976.076110532405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45976.076110532405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45976.076110532405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45976.076110532405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45976.076110532405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45976.076110532405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45976.076110532405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45976.076110532405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45976.076110532405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45976.076110532405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45976.076110532405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45976.076110532405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45976.076110532405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45976.076110532405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ref="G183:G246" ca="1" si="3">IFERROR(NOW()-F183,"-")</f>
        <v>45976.076110532405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45976.076110532405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45976.076110532405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45976.076110532405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45976.076110532405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45976.076110532405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45976.076110532405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45976.076110532405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45976.076110532405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45976.076110532405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45976.076110532405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45976.076110532405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45976.076110532405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45976.076110532405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45976.076110532405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45976.076110532405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45976.076110532405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45976.076110532405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45976.076110532405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45976.076110532405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45976.076110532405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45976.076110532405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45976.076110532405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45976.076110532405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45976.076110532405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45976.076110532405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45976.076110532405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45976.076110532405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45976.076110532405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45976.076110532405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45976.076110532405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45976.076110532405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45976.076110532405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45976.076110532405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45976.076110532405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45976.076110532405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45976.076110532405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45976.076110532405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45976.076110532405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45976.076110532405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45976.076110532405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45976.076110532405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45976.076110532405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45976.076110532405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45976.076110532405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45976.076110532405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45976.076110532405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45976.076110532405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45976.076110532405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45976.076110532405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45976.076110532405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45976.076110532405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45976.076110532405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45976.076110532405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45976.076110532405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45976.076110532405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45976.076110532405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45976.076110532405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45976.076110532405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45976.076110532405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45976.076110532405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45976.076110532405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45976.076110532405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45976.076110532405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ref="G247:G310" ca="1" si="4">IFERROR(NOW()-F247,"-")</f>
        <v>45976.076110532405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45976.076110532405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45976.076110532405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45976.076110532405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45976.076110532405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45976.076110532405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45976.076110532405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45976.076110532405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45976.076110532405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45976.076110532405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45976.076110532405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45976.076110532405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45976.076110532405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45976.076110532405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45976.076110532405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45976.076110532405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45976.076110532405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45976.076110532405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45976.076110532405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45976.076110532405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45976.076110532405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45976.076110532405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45976.076110532405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45976.076110532405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45976.076110532405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45976.076110532405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45976.076110532405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45976.076110532405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45976.076110532405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45976.076110532405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45976.076110532405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45976.076110532405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45976.076110532405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45976.076110532405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45976.076110532405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45976.076110532405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45976.076110532405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45976.076110532405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45976.076110532405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45976.076110532405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45976.076110532405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45976.076110532405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45976.076110532405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45976.076110532405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45976.076110532405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45976.076110532405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45976.076110532405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45976.076110532405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45976.076110532405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45976.076110532405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45976.076110532405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45976.076110532405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45976.076110532405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45976.076110532405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45976.076110532405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45976.076110532405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45976.076110532405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45976.076110532405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45976.076110532405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45976.076110532405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45976.076110532405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45976.076110532405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45976.076110532405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45976.076110532405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ref="G311:G374" ca="1" si="5">IFERROR(NOW()-F311,"-")</f>
        <v>45976.076110532405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45976.076110532405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45976.076110532405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45976.076110532405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45976.076110532405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45976.076110532405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45976.076110532405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45976.076110532405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45976.076110532405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45976.076110532405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45976.076110532405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45976.076110532405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45976.076110532405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45976.076110532405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45976.076110532405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45976.076110532405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45976.076110532405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45976.076110532405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45976.076110532405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45976.076110532405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45976.076110532405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45976.076110532405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45976.076110532405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45976.076110532405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45976.076110532405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45976.076110532405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45976.076110532405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45976.076110532405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45976.076110532405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45976.076110532405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45976.076110532405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45976.076110532405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45976.076110532405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45976.076110532405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45976.076110532405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45976.076110532405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45976.076110532405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45976.076110532405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45976.076110532405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45976.076110532405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45976.076110532405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45976.076110532405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45976.076110532405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45976.076110532405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45976.076110532405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45976.076110532405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45976.076110532405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45976.076110532405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45976.076110532405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45976.076110532405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45976.076110532405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45976.076110532405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45976.076110532405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45976.076110532405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45976.076110532405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45976.076110532405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45976.076110532405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45976.076110532405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45976.076110532405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45976.076110532405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45976.076110532405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45976.076110532405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45976.076110532405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45976.076110532405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ref="G375:G438" ca="1" si="6">IFERROR(NOW()-F375,"-")</f>
        <v>45976.076110532405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45976.076110532405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45976.076110532405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45976.076110532405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45976.076110532405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45976.076110532405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45976.076110532405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45976.076110532405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45976.076110532405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45976.076110532405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45976.076110532405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45976.076110532405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45976.076110532405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45976.076110532405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45976.076110532405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45976.076110532405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45976.076110532405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45976.076110532405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45976.076110532405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45976.076110532405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45976.076110532405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45976.076110532405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45976.076110532405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45976.076110532405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45976.076110532405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45976.076110532405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45976.076110532405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45976.076110532405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45976.076110532405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45976.076110532405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45976.076110532405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45976.076110532405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45976.076110532405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45976.076110532405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45976.076110532405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45976.076110532405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45976.076110532405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45976.076110532405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45976.076110532405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45976.076110532405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45976.076110532405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45976.076110532405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45976.076110532405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45976.076110532405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45976.076110532405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45976.076110532405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45976.076110532405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45976.076110532405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45976.076110532405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45976.076110532405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45976.076110532405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45976.076110532405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45976.076110532405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45976.076110532405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45976.076110532405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45976.076110532405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45976.076110532405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45976.076110532405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45976.076110532405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45976.076110532405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45976.076110532405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45976.076110532405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45976.076110532405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45976.076110532405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ref="G439:G502" ca="1" si="7">IFERROR(NOW()-F439,"-")</f>
        <v>45976.076110532405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45976.076110532405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45976.076110532405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45976.076110532405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45976.076110532405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45976.076110532405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45976.076110532405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45976.076110532405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45976.076110532405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45976.076110532405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45976.076110532405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45976.076110532405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45976.076110532405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45976.076110532405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45976.076110532405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45976.076110532405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45976.076110532405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45976.076110532405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45976.076110532405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45976.076110532405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45976.076110532405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45976.076110532405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45976.076110532405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45976.076110532405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45976.076110532405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45976.076110532405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45976.076110532405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45976.076110532405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45976.076110532405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45976.076110532405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45976.076110532405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45976.076110532405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45976.076110532405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45976.076110532405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45976.076110532405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45976.076110532405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45976.076110532405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45976.076110532405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45976.076110532405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45976.076110532405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45976.076110532405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45976.076110532405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45976.076110532405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45976.076110532405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45976.076110532405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45976.076110532405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45976.076110532405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45976.076110532405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45976.076110532405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45976.076110532405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45976.076110532405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45976.076110532405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45976.076110532405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45976.076110532405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45976.076110532405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45976.076110532405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45976.076110532405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45976.076110532405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45976.076110532405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45976.076110532405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45976.076110532405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45976.076110532405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45976.076110532405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45976.076110532405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ref="G503:G566" ca="1" si="8">IFERROR(NOW()-F503,"-")</f>
        <v>45976.076110532405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45976.076110532405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45976.076110532405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45976.076110532405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45976.076110532405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45976.076110532405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45976.076110532405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45976.076110532405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45976.076110532405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45976.076110532405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45976.076110532405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45976.076110532405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45976.076110532405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45976.076110532405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45976.076110532405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45976.076110532405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45976.076110532405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45976.076110532405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45976.076110532405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45976.076110532405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45976.076110532405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45976.076110532405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45976.076110532405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45976.076110532405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45976.076110532405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45976.076110532405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45976.076110532405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45976.076110532405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45976.076110532405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45976.076110532405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45976.076110532405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45976.076110532405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45976.076110532405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45976.076110532405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45976.076110532405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45976.076110532405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45976.076110532405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45976.076110532405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45976.076110532405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45976.076110532405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45976.076110532405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45976.076110532405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45976.076110532405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45976.076110532405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45976.076110532405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45976.076110532405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45976.076110532405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45976.076110532405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45976.076110532405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45976.076110532405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45976.076110532405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45976.076110532405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45976.076110532405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45976.076110532405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45976.076110532405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45976.076110532405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45976.076110532405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45976.076110532405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45976.076110532405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45976.076110532405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45976.076110532405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45976.076110532405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45976.076110532405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45976.076110532405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ref="G567:G630" ca="1" si="9">IFERROR(NOW()-F567,"-")</f>
        <v>45976.076110532405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45976.076110532405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45976.076110532405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45976.076110532405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45976.076110532405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45976.076110532405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45976.076110532405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45976.076110532405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45976.076110532405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45976.076110532405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45976.076110532405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45976.076110532405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45976.076110532405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45976.076110532405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45976.076110532405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45976.076110532405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45976.076110532405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45976.076110532405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45976.076110532405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45976.076110532405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45976.076110532405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45976.076110532405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45976.076110532405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45976.076110532405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45976.076110532405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45976.076110532405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45976.076110532405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45976.076110532405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45976.076110532405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45976.076110532405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45976.076110532405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45976.076110532405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45976.076110532405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45976.076110532405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45976.076110532405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45976.076110532405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45976.076110532405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45976.076110532405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45976.076110532405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45976.076110532405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45976.076110532405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45976.076110532405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45976.076110532405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45976.076110532405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45976.076110532405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45976.076110532405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45976.076110532405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45976.076110532405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45976.076110532405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45976.076110532405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45976.076110532405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45976.076110532405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45976.076110532405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45976.076110532405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45976.076110532405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45976.076110532405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45976.076110532405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45976.076110532405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45976.076110532405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45976.076110532405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45976.076110532405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45976.076110532405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45976.076110532405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45976.076110532405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ref="G631:G694" ca="1" si="10">IFERROR(NOW()-F631,"-")</f>
        <v>45976.076110532405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45976.076110532405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45976.076110532405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45976.076110532405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45976.076110532405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45976.076110532405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45976.076110532405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45976.076110532405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45976.076110532405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45976.076110532405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45976.076110532405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45976.076110532405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45976.076110532405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45976.076110532405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45976.076110532405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45976.076110532405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45976.076110532405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45976.076110532405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45976.076110532405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45976.076110532405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45976.076110532405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45976.076110532405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45976.076110532405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45976.076110532405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45976.076110532405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45976.076110532405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45976.076110532405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45976.076110532405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45976.076110532405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45976.076110532405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45976.076110532405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45976.076110532405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45976.076110532405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45976.076110532405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45976.076110532405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45976.076110532405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45976.076110532405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45976.076110532405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45976.076110532405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45976.076110532405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45976.076110532405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45976.076110532405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45976.076110532405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45976.076110532405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45976.076110532405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45976.076110532405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45976.076110532405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45976.076110532405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45976.076110532405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45976.076110532405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45976.076110532405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45976.076110532405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45976.076110532405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45976.076110532405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45976.076110532405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45976.076110532405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45976.076110532405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45976.076110532405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45976.076110532405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45976.076110532405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45976.076110532405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45976.076110532405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45976.076110532405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45976.076110532405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ref="G695:G758" ca="1" si="11">IFERROR(NOW()-F695,"-")</f>
        <v>45976.076110532405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45976.076110532405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45976.076110532405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45976.076110532405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45976.076110532405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45976.076110532405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45976.076110532405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45976.076110532405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45976.076110532405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45976.076110532405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45976.076110532405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45976.076110532405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45976.076110532405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45976.076110532405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45976.076110532405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45976.076110532405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45976.076110532405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45976.076110532405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45976.076110532405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45976.076110532405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45976.076110532405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45976.076110532405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45976.076110532405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45976.076110532405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45976.076110532405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45976.076110532405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45976.076110532405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45976.076110532405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45976.076110532405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45976.076110532405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45976.076110532405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45976.076110532405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45976.076110532405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45976.076110532405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45976.076110532405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45976.076110532405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45976.076110532405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45976.076110532405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45976.076110532405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45976.076110532405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45976.076110532405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45976.076110532405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45976.076110532405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45976.076110532405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45976.076110532405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45976.076110532405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45976.076110532405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45976.076110532405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45976.076110532405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45976.076110532405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45976.076110532405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45976.076110532405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45976.076110532405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45976.076110532405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45976.076110532405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45976.076110532405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45976.076110532405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45976.076110532405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45976.076110532405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45976.076110532405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45976.076110532405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45976.076110532405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45976.076110532405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45976.076110532405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ref="G759:G822" ca="1" si="12">IFERROR(NOW()-F759,"-")</f>
        <v>45976.076110532405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45976.076110532405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45976.076110532405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45976.076110532405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45976.076110532405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45976.076110532405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45976.076110532405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45976.076110532405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45976.076110532405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45976.076110532405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45976.076110532405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45976.076110532405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45976.076110532405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45976.076110532405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45976.076110532405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45976.076110532405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45976.076110532405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45976.076110532405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45976.076110532405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45976.076110532405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45976.076110532405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45976.076110532405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45976.076110532405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45976.076110532405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45976.076110532405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45976.076110532405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45976.076110532405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45976.076110532405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45976.076110532405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45976.076110532405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45976.076110532405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45976.076110532405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45976.076110532405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45976.076110532405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45976.076110532405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45976.076110532405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45976.076110532405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45976.076110532405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45976.076110532405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45976.076110532405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45976.076110532405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45976.076110532405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45976.076110532405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45976.076110532405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45976.076110532405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45976.076110532405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45976.076110532405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45976.076110532405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45976.076110532405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45976.076110532405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45976.076110532405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45976.076110532405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45976.076110532405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45976.076110532405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45976.076110532405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45976.076110532405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45976.076110532405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45976.076110532405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45976.076110532405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45976.076110532405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45976.076110532405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45976.076110532405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45976.076110532405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45976.076110532405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ref="G823:G886" ca="1" si="13">IFERROR(NOW()-F823,"-")</f>
        <v>45976.076110532405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45976.076110532405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45976.076110532405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45976.076110532405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45976.076110532405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45976.076110532405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45976.076110532405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45976.076110532405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45976.076110532405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45976.076110532405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45976.076110532405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45976.076110532405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45976.076110532405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45976.076110532405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45976.076110532405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45976.076110532405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45976.076110532405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45976.076110532405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45976.076110532405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45976.076110532405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45976.076110532405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45976.076110532405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45976.076110532405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45976.076110532405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45976.076110532405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45976.076110532405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45976.076110532405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45976.076110532405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45976.076110532405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45976.076110532405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45976.076110532405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45976.076110532405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45976.076110532405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45976.076110532405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45976.076110532405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45976.076110532405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45976.076110532405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45976.076110532405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45976.076110532405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45976.076110532405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45976.076110532405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45976.076110532405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45976.076110532405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45976.076110532405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45976.076110532405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45976.076110532405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45976.076110532405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45976.076110532405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45976.076110532405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45976.076110532405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45976.076110532405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45976.076110532405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45976.076110532405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45976.076110532405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45976.076110532405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45976.076110532405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45976.076110532405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45976.076110532405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45976.076110532405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45976.076110532405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45976.076110532405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45976.076110532405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45976.076110532405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45976.076110532405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ref="G887:G950" ca="1" si="14">IFERROR(NOW()-F887,"-")</f>
        <v>45976.076110532405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45976.076110532405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45976.076110532405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45976.076110532405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45976.076110532405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45976.076110532405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45976.076110532405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45976.076110532405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45976.076110532405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45976.076110532405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45976.076110532405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45976.076110532405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45976.076110532405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45976.076110532405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45976.076110532405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45976.076110532405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45976.076110532405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45976.076110532405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45976.076110532405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45976.076110532405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45976.076110532405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45976.076110532405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45976.076110532405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45976.076110532405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45976.076110532405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45976.076110532405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45976.076110532405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45976.076110532405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45976.076110532405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45976.076110532405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45976.076110532405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45976.076110532405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45976.076110532405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45976.076110532405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45976.076110532405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45976.076110532405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45976.076110532405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45976.076110532405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45976.076110532405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45976.076110532405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45976.076110532405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45976.076110532405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45976.076110532405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45976.076110532405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45976.076110532405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45976.076110532405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45976.076110532405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45976.076110532405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45976.076110532405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45976.076110532405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45976.076110532405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45976.076110532405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45976.076110532405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45976.076110532405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45976.076110532405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45976.076110532405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45976.076110532405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45976.076110532405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45976.076110532405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45976.076110532405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45976.076110532405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45976.076110532405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45976.076110532405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45976.076110532405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ref="G951:G1014" ca="1" si="15">IFERROR(NOW()-F951,"-")</f>
        <v>45976.076110532405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45976.076110532405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45976.076110532405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45976.076110532405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45976.076110532405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45976.076110532405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45976.076110532405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45976.076110532405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45976.076110532405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45976.076110532405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45976.076110532405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45976.076110532405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45976.076110532405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45976.076110532405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45976.076110532405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45976.076110532405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45976.076110532405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45976.076110532405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45976.076110532405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45976.076110532405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45976.076110532405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45976.076110532405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45976.076110532405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45976.076110532405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45976.076110532405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45976.076110532405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45976.076110532405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45976.076110532405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45976.076110532405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45976.076110532405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45976.076110532405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45976.076110532405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45976.076110532405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45976.076110532405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45976.076110532405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45976.076110532405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45976.076110532405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45976.076110532405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45976.076110532405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45976.076110532405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45976.076110532405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45976.076110532405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45976.076110532405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45976.076110532405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45976.076110532405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45976.076110532405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45976.076110532405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45976.076110532405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45976.076110532405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45976.076110532405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45976.076110532405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45976.076110532405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45976.076110532405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45976.076110532405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45976.076110532405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45976.076110532405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45976.076110532405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45976.076110532405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45976.076110532405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45976.076110532405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45976.076110532405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45976.076110532405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45976.076110532405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45976.076110532405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ref="G1015:G1029" ca="1" si="16">IFERROR(NOW()-F1015,"-")</f>
        <v>45976.076110532405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45976.076110532405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45976.076110532405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45976.076110532405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45976.076110532405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45976.076110532405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45976.076110532405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45976.076110532405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45976.076110532405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45976.076110532405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45976.076110532405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45976.076110532405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45976.076110532405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45976.076110532405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45976.076110532405</v>
      </c>
      <c r="H1029" s="22"/>
      <c r="I1029" s="19" t="str">
        <f>IFERROR(VLOOKUP(D1029,DB!A:F,6,0),"")</f>
        <v/>
      </c>
      <c r="J1029" s="18" t="str">
        <f>IFERROR(VLOOKUP(D1029,DB!A:G,7,0),"")</f>
        <v/>
      </c>
      <c r="K1029" s="45"/>
      <c r="L1029" s="23" t="str">
        <f>IFERROR(VLOOKUP(D1029,DB!A:I,9,0),"")</f>
        <v/>
      </c>
    </row>
  </sheetData>
  <dataValidations count="2">
    <dataValidation allowBlank="1" showInputMessage="1" showErrorMessage="1" sqref="E1" xr:uid="{5914219A-CB83-432D-936A-CC0CB6F3982A}"/>
    <dataValidation type="list" allowBlank="1" showInputMessage="1" showErrorMessage="1" sqref="E2:E102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
  <sheetViews>
    <sheetView tabSelected="1" workbookViewId="0">
      <selection activeCell="A7" sqref="A7:A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9.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272.59539293980924</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1</v>
      </c>
      <c r="D3" s="92" t="s">
        <v>36421</v>
      </c>
      <c r="E3" s="95" t="s">
        <v>39021</v>
      </c>
      <c r="F3" s="96">
        <v>45975.803229166668</v>
      </c>
      <c r="G3" s="97">
        <f ca="1">IFERROR(NOW()-F3,"")</f>
        <v>0.27288136573770316</v>
      </c>
      <c r="H3" s="96">
        <v>45975.787465277775</v>
      </c>
      <c r="I3" s="135" t="str">
        <f>IFERROR(VLOOKUP(D3,DB!A:F,6,0),"")</f>
        <v>Generator-SG</v>
      </c>
      <c r="J3" s="135" t="str">
        <f>IFERROR(VLOOKUP(D3,DB!A:G,7,0),"")</f>
        <v>No BB Shifted</v>
      </c>
      <c r="K3" s="98" t="s">
        <v>39115</v>
      </c>
      <c r="L3" s="92" t="str">
        <f>IFERROR(VLOOKUP(D3,DB!A:I,9,0),"")</f>
        <v>Latis</v>
      </c>
    </row>
    <row r="4" spans="1:16" ht="15" customHeight="1">
      <c r="A4" s="135" t="s">
        <v>39116</v>
      </c>
      <c r="B4" s="135" t="str">
        <f>IFERROR(VLOOKUP(D4,DB!A:K,11,0),"")</f>
        <v>R4</v>
      </c>
      <c r="C4" s="94">
        <v>5</v>
      </c>
      <c r="D4" s="92" t="s">
        <v>31855</v>
      </c>
      <c r="E4" s="95" t="s">
        <v>39021</v>
      </c>
      <c r="F4" s="96">
        <v>45975.929351851853</v>
      </c>
      <c r="G4" s="97">
        <f ca="1">IFERROR(NOW()-F4,"")</f>
        <v>0.14675868055201136</v>
      </c>
      <c r="H4" s="96">
        <v>45975.921527777777</v>
      </c>
      <c r="I4" s="135" t="str">
        <f>IFERROR(VLOOKUP(D4,DB!A:F,6,0),"")</f>
        <v>SCECO</v>
      </c>
      <c r="J4" s="135" t="str">
        <f>IFERROR(VLOOKUP(D4,DB!A:G,7,0),"")</f>
        <v>Dead</v>
      </c>
      <c r="K4" s="98" t="s">
        <v>39117</v>
      </c>
      <c r="L4" s="92" t="str">
        <f>IFERROR(VLOOKUP(D4,DB!A:I,9,0),"")</f>
        <v>Latis</v>
      </c>
    </row>
    <row r="5" spans="1:16" ht="15" customHeight="1">
      <c r="A5" s="135" t="s">
        <v>39118</v>
      </c>
      <c r="B5" s="135" t="str">
        <f>IFERROR(VLOOKUP(D5,DB!A:K,11,0),"")</f>
        <v>R4</v>
      </c>
      <c r="C5" s="94">
        <v>1</v>
      </c>
      <c r="D5" s="92" t="s">
        <v>37961</v>
      </c>
      <c r="E5" s="95" t="s">
        <v>39021</v>
      </c>
      <c r="F5" s="96">
        <v>45975.961111111108</v>
      </c>
      <c r="G5" s="97">
        <f ca="1">IFERROR(NOW()-F5,"")</f>
        <v>0.11499942129739793</v>
      </c>
      <c r="H5" s="96">
        <v>45975.955092592594</v>
      </c>
      <c r="I5" s="135" t="str">
        <f>IFERROR(VLOOKUP(D5,DB!A:F,6,0),"")</f>
        <v>SCECO</v>
      </c>
      <c r="J5" s="135" t="str">
        <f>IFERROR(VLOOKUP(D5,DB!A:G,7,0),"")</f>
        <v>Weak</v>
      </c>
      <c r="K5" s="98" t="s">
        <v>39119</v>
      </c>
      <c r="L5" s="92" t="str">
        <f>IFERROR(VLOOKUP(D5,DB!A:I,9,0),"")</f>
        <v>Latis</v>
      </c>
    </row>
    <row r="6" spans="1:16" ht="15" customHeight="1">
      <c r="A6" s="135" t="s">
        <v>39120</v>
      </c>
      <c r="B6" s="135" t="str">
        <f>IFERROR(VLOOKUP(D6,DB!A:K,11,0),"")</f>
        <v>R4</v>
      </c>
      <c r="C6" s="94">
        <v>1</v>
      </c>
      <c r="D6" s="92" t="s">
        <v>35455</v>
      </c>
      <c r="E6" s="95" t="s">
        <v>39021</v>
      </c>
      <c r="F6" s="96">
        <v>45976.037546296298</v>
      </c>
      <c r="G6" s="97">
        <f ca="1">IFERROR(NOW()-F6,"")</f>
        <v>3.856423610704951E-2</v>
      </c>
      <c r="H6" s="96">
        <v>45976.031666666669</v>
      </c>
      <c r="I6" s="135" t="str">
        <f>IFERROR(VLOOKUP(D6,DB!A:F,6,0),"")</f>
        <v>SCECO</v>
      </c>
      <c r="J6" s="135" t="str">
        <f>IFERROR(VLOOKUP(D6,DB!A:G,7,0),"")</f>
        <v>No BB Shifted</v>
      </c>
      <c r="K6" s="98" t="s">
        <v>39121</v>
      </c>
      <c r="L6" s="92" t="str">
        <f>IFERROR(VLOOKUP(D6,DB!A:I,9,0),"")</f>
        <v>Latis</v>
      </c>
    </row>
    <row r="7" spans="1:16" ht="15" customHeight="1">
      <c r="A7" s="135" t="s">
        <v>39122</v>
      </c>
      <c r="B7" s="135" t="str">
        <f>IFERROR(VLOOKUP(D7,DB!A:K,11,0),"")</f>
        <v>R4</v>
      </c>
      <c r="C7" s="94">
        <v>1</v>
      </c>
      <c r="D7" s="156" t="s">
        <v>30691</v>
      </c>
      <c r="E7" s="95" t="s">
        <v>39021</v>
      </c>
      <c r="F7" s="96"/>
      <c r="G7" s="97">
        <f ca="1">IFERROR(NOW()-F7,"")</f>
        <v>45976.076110532405</v>
      </c>
      <c r="H7" s="158">
        <v>45976.025000000001</v>
      </c>
      <c r="I7" s="135" t="str">
        <f>IFERROR(VLOOKUP(D7,DB!A:F,6,0),"")</f>
        <v>SCECO</v>
      </c>
      <c r="J7" s="135" t="str">
        <f>IFERROR(VLOOKUP(D7,DB!A:G,7,0),"")</f>
        <v>Weak</v>
      </c>
      <c r="K7" s="156" t="s">
        <v>39119</v>
      </c>
      <c r="L7" s="92" t="str">
        <f>IFERROR(VLOOKUP(D7,DB!A:I,9,0),"")</f>
        <v>Latis</v>
      </c>
    </row>
    <row r="8" spans="1:16" ht="15" customHeight="1">
      <c r="A8" s="135" t="s">
        <v>39122</v>
      </c>
      <c r="B8" s="135" t="str">
        <f>IFERROR(VLOOKUP(D8,DB!A:K,11,0),"")</f>
        <v>R4</v>
      </c>
      <c r="C8" s="94">
        <v>1</v>
      </c>
      <c r="D8" s="157" t="s">
        <v>30703</v>
      </c>
      <c r="E8" s="95" t="s">
        <v>39021</v>
      </c>
      <c r="F8" s="96"/>
      <c r="G8" s="97">
        <f ca="1">IFERROR(NOW()-F8,"")</f>
        <v>45976.076110532405</v>
      </c>
      <c r="H8" s="159">
        <v>45976.04583333333</v>
      </c>
      <c r="I8" s="135" t="str">
        <f>IFERROR(VLOOKUP(D8,DB!A:F,6,0),"")</f>
        <v>Generator-SG</v>
      </c>
      <c r="J8" s="135" t="str">
        <f>IFERROR(VLOOKUP(D8,DB!A:G,7,0),"")</f>
        <v>Vandalized</v>
      </c>
      <c r="K8" s="157" t="s">
        <v>39119</v>
      </c>
      <c r="L8" s="92" t="str">
        <f>IFERROR(VLOOKUP(D8,DB!A:I,9,0),"")</f>
        <v>Latis</v>
      </c>
    </row>
    <row r="9" spans="1:16" ht="15" customHeight="1">
      <c r="A9" s="135" t="s">
        <v>39122</v>
      </c>
      <c r="B9" s="135" t="str">
        <f>IFERROR(VLOOKUP(D9,DB!A:K,11,0),"")</f>
        <v>R4</v>
      </c>
      <c r="C9" s="94">
        <v>1</v>
      </c>
      <c r="D9" s="162" t="s">
        <v>35171</v>
      </c>
      <c r="E9" s="95" t="s">
        <v>39021</v>
      </c>
      <c r="F9" s="96"/>
      <c r="G9" s="97">
        <f ca="1">IFERROR(NOW()-F9,"")</f>
        <v>45976.076110532405</v>
      </c>
      <c r="H9" s="163">
        <v>45976.065972222219</v>
      </c>
      <c r="I9" s="135" t="str">
        <f>IFERROR(VLOOKUP(D9,DB!A:F,6,0),"")</f>
        <v>Generator-SG</v>
      </c>
      <c r="J9" s="135" t="str">
        <f>IFERROR(VLOOKUP(D9,DB!A:G,7,0),"")</f>
        <v>Dead</v>
      </c>
      <c r="K9" s="162" t="s">
        <v>39123</v>
      </c>
      <c r="L9" s="92" t="str">
        <f>IFERROR(VLOOKUP(D9,DB!A:I,9,0),"")</f>
        <v>Latis</v>
      </c>
    </row>
    <row r="10" spans="1:16" ht="15" customHeight="1">
      <c r="A10" s="135"/>
      <c r="B10" s="135" t="str">
        <f>IFERROR(VLOOKUP(D10,DB!A:K,11,0),"")</f>
        <v/>
      </c>
      <c r="C10" s="94"/>
      <c r="D10" s="92"/>
      <c r="E10" s="95"/>
      <c r="F10" s="96"/>
      <c r="G10" s="97">
        <f ca="1">IFERROR(NOW()-F10,"")</f>
        <v>45976.076110532405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45976.076110532405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45976.076110532405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45976.076110532405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45976.076110532405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45976.076110532405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45976.076110532405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45976.076110532405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45976.076110532405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45976.076110532405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45976.076110532405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45976.076110532405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45976.076110532405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45976.076110532405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45976.076110532405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45976.076110532405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45976.076110532405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45976.076110532405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45976.076110532405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45976.076110532405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45976.076110532405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45976.076110532405</v>
      </c>
      <c r="H31" s="96"/>
      <c r="I31" s="135" t="str">
        <f>IFERROR(VLOOKUP(D31,DB!A:F,6,0),"")</f>
        <v/>
      </c>
      <c r="J31" s="135" t="str">
        <f>IFERROR(VLOOKUP(D31,DB!A:G,7,0),"")</f>
        <v/>
      </c>
      <c r="K31" s="98"/>
      <c r="L31" s="92" t="str">
        <f>IFERROR(VLOOKUP(D31,DB!A:I,9,0),"")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2"/>
  <sheetViews>
    <sheetView workbookViewId="0">
      <selection activeCell="A6" sqref="A6:X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39124</v>
      </c>
      <c r="B2" s="37" t="str">
        <f>IFERROR(VLOOKUP(D2,DB!A:K,11,0),"")</f>
        <v>R5</v>
      </c>
      <c r="C2" s="37">
        <v>3</v>
      </c>
      <c r="D2" s="107" t="s">
        <v>36011</v>
      </c>
      <c r="E2" s="37" t="s">
        <v>39021</v>
      </c>
      <c r="F2" s="38">
        <v>45891.832060185188</v>
      </c>
      <c r="G2" s="116">
        <f ca="1">IFERROR(NOW()-F2,"")</f>
        <v>84.244050347217126</v>
      </c>
      <c r="H2" s="38">
        <v>45891.790393518517</v>
      </c>
      <c r="I2" s="37" t="str">
        <f>IFERROR(VLOOKUP(D2,DB!A:F,6,0),"")</f>
        <v>Generator-SG</v>
      </c>
      <c r="J2" s="37" t="str">
        <f>IFERROR(VLOOKUP(D2,DB!A:G,7,0),"")</f>
        <v>Vandalized</v>
      </c>
      <c r="K2" s="37" t="s">
        <v>39125</v>
      </c>
      <c r="L2" s="37" t="str">
        <f>IFERROR(VLOOKUP(D2,DB!A:I,9,0),"")</f>
        <v>Latis</v>
      </c>
      <c r="M2" s="106"/>
    </row>
    <row r="3" spans="1:13" ht="30">
      <c r="A3" s="37" t="s">
        <v>39126</v>
      </c>
      <c r="B3" s="37" t="str">
        <f>IFERROR(VLOOKUP(D3,DB!A:K,11,0),"")</f>
        <v>R5</v>
      </c>
      <c r="C3" s="37">
        <v>1</v>
      </c>
      <c r="D3" s="37" t="s">
        <v>33268</v>
      </c>
      <c r="E3" s="37" t="s">
        <v>39100</v>
      </c>
      <c r="F3" s="38">
        <v>45926.188877314817</v>
      </c>
      <c r="G3" s="116">
        <f t="shared" ref="G3" ca="1" si="0">IFERROR(NOW()-F3,"")</f>
        <v>49.8872332175888</v>
      </c>
      <c r="H3" s="38">
        <v>45926.158159722225</v>
      </c>
      <c r="I3" s="37" t="str">
        <f>IFERROR(VLOOKUP(D3,DB!A:F,6,0),"")</f>
        <v>SCECO</v>
      </c>
      <c r="J3" s="37" t="str">
        <f>IFERROR(VLOOKUP(D3,DB!A:G,7,0),"")</f>
        <v>Good</v>
      </c>
      <c r="K3" s="37" t="s">
        <v>39127</v>
      </c>
      <c r="L3" s="37" t="str">
        <f>IFERROR(VLOOKUP(D3,DB!A:I,9,0),"")</f>
        <v>Latis</v>
      </c>
      <c r="M3" s="106"/>
    </row>
    <row r="4" spans="1:13" ht="48" customHeight="1">
      <c r="A4" s="124" t="s">
        <v>39128</v>
      </c>
      <c r="B4" s="124" t="str">
        <f>IFERROR(VLOOKUP(D4,DB!A:K,11,0),"")</f>
        <v>R5</v>
      </c>
      <c r="C4" s="124">
        <v>1</v>
      </c>
      <c r="D4" s="124" t="s">
        <v>34758</v>
      </c>
      <c r="E4" s="124" t="s">
        <v>39100</v>
      </c>
      <c r="F4" s="125">
        <v>45948.661111111112</v>
      </c>
      <c r="G4" s="126">
        <f t="shared" ref="G4" ca="1" si="1">IFERROR(NOW()-F4,"")</f>
        <v>27.414999421293032</v>
      </c>
      <c r="H4" s="125">
        <v>45948.661111111112</v>
      </c>
      <c r="I4" s="124" t="str">
        <f>IFERROR(VLOOKUP(D4,DB!A:F,6,0),"")</f>
        <v>SCECO</v>
      </c>
      <c r="J4" s="124" t="str">
        <f>IFERROR(VLOOKUP(D4,DB!A:G,7,0),"")</f>
        <v>Dead</v>
      </c>
      <c r="K4" s="124" t="s">
        <v>39129</v>
      </c>
      <c r="L4" s="124" t="str">
        <f>IFERROR(VLOOKUP(D4,DB!A:I,9,0),"")</f>
        <v>Latis</v>
      </c>
    </row>
    <row r="5" spans="1:13" ht="30.75">
      <c r="A5" s="124" t="s">
        <v>39130</v>
      </c>
      <c r="B5" s="124" t="s">
        <v>5443</v>
      </c>
      <c r="C5" s="124">
        <v>1</v>
      </c>
      <c r="D5" s="124" t="s">
        <v>32330</v>
      </c>
      <c r="E5" s="124" t="s">
        <v>39021</v>
      </c>
      <c r="F5" s="125">
        <v>45968.848599537036</v>
      </c>
      <c r="G5" s="126">
        <v>0.54726851851851854</v>
      </c>
      <c r="H5" s="125">
        <v>45968.827465277776</v>
      </c>
      <c r="I5" s="124" t="s">
        <v>22</v>
      </c>
      <c r="J5" s="124" t="s">
        <v>65</v>
      </c>
      <c r="K5" s="124" t="s">
        <v>39131</v>
      </c>
      <c r="L5" s="124" t="s">
        <v>8145</v>
      </c>
    </row>
    <row r="6" spans="1:13">
      <c r="A6" s="124"/>
      <c r="B6" s="124" t="str">
        <f>IFERROR(VLOOKUP(D6,DB!A:K,11,0),"")</f>
        <v/>
      </c>
      <c r="C6" s="124"/>
      <c r="D6" s="124"/>
      <c r="E6" s="124"/>
      <c r="F6" s="124"/>
      <c r="G6" s="126">
        <f t="shared" ref="G6:G55" ca="1" si="2">IFERROR(NOW()-F6,"")</f>
        <v>45976.076110532405</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45976.076110532405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45976.076110532405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45976.076110532405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45976.076110532405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45976.076110532405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45976.076110532405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45976.076110532405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45976.076110532405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45976.076110532405</v>
      </c>
      <c r="H15" s="125"/>
      <c r="I15" s="124" t="str">
        <f>IFERROR(VLOOKUP(D15,DB!A:F,6,0),"")</f>
        <v/>
      </c>
      <c r="J15" s="124" t="str">
        <f>IFERROR(VLOOKUP(D15,DB!A:G,7,0),"")</f>
        <v/>
      </c>
      <c r="K15" s="124"/>
      <c r="L15" s="124" t="str">
        <f>IFERROR(VLOOKUP(D15,DB!A:I,9,0),"")</f>
        <v/>
      </c>
    </row>
    <row r="16" spans="1:13">
      <c r="A16" s="124"/>
      <c r="B16" s="124" t="str">
        <f>IFERROR(VLOOKUP(D16,DB!A:K,11,0),"")</f>
        <v/>
      </c>
      <c r="C16" s="124"/>
      <c r="D16" s="160"/>
      <c r="E16" s="124"/>
      <c r="F16" s="124"/>
      <c r="G16" s="126">
        <f t="shared" ca="1" si="2"/>
        <v>45976.076110532405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45976.076110532405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45976.076110532405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45976.076110532405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45976.076110532405</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45976.076110532405</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45976.076110532405</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45976.076110532405</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45976.076110532405</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45976.076110532405</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45976.076110532405</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45976.076110532405</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45976.076110532405</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45976.076110532405</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45976.076110532405</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45976.076110532405</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45976.076110532405</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45976.076110532405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45976.076110532405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45976.076110532405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45976.076110532405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45976.076110532405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45976.076110532405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45976.076110532405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45976.076110532405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45976.076110532405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45976.076110532405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45976.076110532405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45976.076110532405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45976.076110532405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45976.076110532405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45976.076110532405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45976.076110532405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45976.076110532405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45976.076110532405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45976.076110532405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45976.076110532405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45976.076110532405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45976.076110532405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45976.076110532405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ref="G56:G119" ca="1" si="3">IFERROR(NOW()-F56,"")</f>
        <v>45976.076110532405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45976.076110532405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45976.076110532405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45976.076110532405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45976.076110532405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45976.076110532405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45976.076110532405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45976.076110532405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45976.076110532405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45976.076110532405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45976.076110532405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45976.076110532405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45976.076110532405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45976.076110532405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45976.076110532405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45976.076110532405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45976.076110532405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45976.076110532405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45976.076110532405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45976.076110532405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45976.076110532405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45976.076110532405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45976.076110532405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45976.076110532405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45976.076110532405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45976.076110532405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45976.076110532405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45976.076110532405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45976.076110532405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45976.076110532405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45976.076110532405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45976.076110532405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45976.076110532405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45976.076110532405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45976.076110532405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45976.076110532405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45976.076110532405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45976.076110532405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45976.076110532405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45976.076110532405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45976.076110532405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45976.076110532405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45976.076110532405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45976.076110532405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45976.076110532405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45976.076110532405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45976.076110532405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45976.076110532405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45976.076110532405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45976.076110532405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45976.076110532405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45976.076110532405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45976.076110532405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45976.076110532405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45976.076110532405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45976.076110532405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45976.076110532405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45976.076110532405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45976.076110532405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45976.076110532405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45976.076110532405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45976.076110532405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45976.076110532405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45976.076110532405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ref="G120:G183" ca="1" si="4">IFERROR(NOW()-F120,"")</f>
        <v>45976.076110532405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45976.076110532405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45976.076110532405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45976.076110532405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45976.076110532405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45976.076110532405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45976.076110532405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45976.076110532405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45976.076110532405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45976.076110532405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45976.076110532405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45976.076110532405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45976.076110532405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45976.076110532405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45976.076110532405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45976.076110532405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45976.076110532405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45976.076110532405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45976.076110532405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45976.076110532405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45976.076110532405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45976.076110532405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45976.076110532405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45976.076110532405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45976.076110532405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45976.076110532405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45976.076110532405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45976.076110532405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45976.076110532405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45976.076110532405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45976.076110532405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45976.076110532405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45976.076110532405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45976.076110532405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45976.076110532405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45976.076110532405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45976.076110532405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45976.076110532405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45976.076110532405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45976.076110532405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45976.076110532405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45976.076110532405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45976.076110532405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45976.076110532405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45976.076110532405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45976.076110532405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45976.076110532405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45976.076110532405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45976.076110532405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45976.076110532405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45976.076110532405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45976.076110532405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45976.076110532405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45976.076110532405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45976.076110532405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45976.076110532405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45976.076110532405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45976.076110532405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45976.076110532405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45976.076110532405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45976.076110532405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45976.076110532405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45976.076110532405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45976.076110532405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ref="G184:G247" ca="1" si="5">IFERROR(NOW()-F184,"")</f>
        <v>45976.076110532405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45976.076110532405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45976.076110532405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45976.076110532405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45976.076110532405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45976.076110532405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45976.076110532405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45976.076110532405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45976.076110532405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45976.076110532405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45976.076110532405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45976.076110532405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45976.076110532405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45976.076110532405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45976.076110532405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45976.076110532405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45976.076110532405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45976.076110532405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45976.076110532405</v>
      </c>
      <c r="H202" s="124"/>
      <c r="I202" s="124" t="str">
        <f>IFERROR(VLOOKUP(D202,DB!A:F,6,0),"")</f>
        <v/>
      </c>
      <c r="J202" s="124" t="str">
        <f>IFERROR(VLOOKUP(D202,DB!A:G,7,0),"")</f>
        <v/>
      </c>
      <c r="K202" s="124"/>
      <c r="L202" s="124" t="str">
        <f>IFERROR(VLOOKUP(D202,DB!A:I,9,0),"")</f>
        <v/>
      </c>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sheetData>
  <dataValidations count="2">
    <dataValidation allowBlank="1" showInputMessage="1" showErrorMessage="1" sqref="E1" xr:uid="{920C6338-E771-4DAE-8C89-92A9093EA4DE}"/>
    <dataValidation type="list" allowBlank="1" showInputMessage="1" showErrorMessage="1" sqref="E2:E2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45976.076110532405</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45976.076110532405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45976.076110532405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45976.076110532405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45976.076110532405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45976.076110532405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45976.076110532405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45976.076110532405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45976.076110532405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45976.076110532405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45976.076110532405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45976.076110532405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45976.076110532405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45976.076110532405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45976.076110532405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45976.076110532405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45976.076110532405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45976.076110532405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45976.076110532405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45976.076110532405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45976.076110532405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45976.076110532405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45976.076110532405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45976.076110532405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45976.076110532405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45976.076110532405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45976.076110532405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45976.076110532405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45976.076110532405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45976.076110532405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45976.076110532405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45976.076110532405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45976.076110532405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45976.076110532405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45976.076110532405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45976.076110532405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45976.076110532405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45976.076110532405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45976.076110532405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45976.076110532405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45976.076110532405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45976.076110532405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45976.076110532405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45976.076110532405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45976.076110532405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45976.076110532405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45976.076110532405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45976.076110532405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45976.076110532405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45976.076110532405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45976.076110532405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45976.076110532405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45976.076110532405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45976.076110532405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45976.076110532405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45976.076110532405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45976.076110532405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45976.076110532405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45976.076110532405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45976.076110532405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45976.076110532405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45976.076110532405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45976.076110532405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45976.076110532405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45976.076110532405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45976.076110532405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45976.076110532405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45976.076110532405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45976.076110532405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45976.076110532405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45976.076110532405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45976.076110532405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45976.076110532405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45976.076110532405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45976.076110532405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45976.076110532405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45976.076110532405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45976.076110532405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45976.076110532405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45976.076110532405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45976.076110532405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45976.076110532405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45976.076110532405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45976.076110532405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45976.076110532405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45976.076110532405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45976.076110532405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45976.076110532405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45976.076110532405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45976.076110532405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45976.076110532405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45976.076110532405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45976.076110532405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45976.076110532405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45976.076110532405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45976.076110532405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45976.076110532405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45976.076110532405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45976.076110532405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45976.076110532405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45976.076110532405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45976.076110532405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45976.076110532405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45976.076110532405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45976.076110532405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45976.076110532405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45976.076110532405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45976.076110532405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45976.076110532405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45976.076110532405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45976.076110532405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45976.076110532405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45976.076110532405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45976.076110532405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45976.076110532405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45976.076110532405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45976.076110532405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45976.076110532405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45976.076110532405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45976.076110532405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45976.076110532405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45976.076110532405</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2025-11-14T22:49:44Z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