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88" documentId="13_ncr:1_{F6CB121F-512D-4AA6-A0C1-0FB36C537598}" xr6:coauthVersionLast="47" xr6:coauthVersionMax="47" xr10:uidLastSave="{B966802A-3D09-45C7-A21A-632B41C6D639}"/>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<sst xmlns="http://schemas.openxmlformats.org/spreadsheetml/2006/main" count="180304" uniqueCount="39136">
  <si>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</si>
  <si>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</si>
  <si>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</si>
  <si>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</si>
  <si>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</si>
  <si>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</si>
  <si>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</si>
  <si>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</si>
  <si>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</si>
  <si>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</si>
  <si>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</si>
  <si>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</si>
  <si>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</si>
  <si>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</si>
  <si>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</si>
  <si>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</si>
  <si>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</si>
  <si>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</si>
  <si>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</si>
  <si>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</si>
  <si>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</si>
  <si>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</si>
  <si>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</si>
  <si>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</si>
  <si>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</si>
  <si>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</si>
  <si>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</si>
  <si>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</si>
  <si>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</si>
  <si>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</si>
  <si>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</si>
  <si>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</si>
  <si>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</si>
  <si>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</si>
  <si>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</si>
  <si>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</si>
  <si>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</si>
  <si>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</si>
  <si>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</si>
  <si>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</si>
  <si>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</si>
  <si>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</si>
  <si>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</si>
  <si>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</si>
  <si>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</si>
  <si>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</si>
  <si>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</si>
  <si>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</si>
  <si>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</si>
  <si>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</si>
  <si>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</si>
  <si>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</si>
  <si>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</si>
  <si>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</si>
  <si>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</si>
  <si>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</si>
  <si>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</si>
  <si>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</si>
  <si>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</si>
  <si>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</si>
  <si>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</si>
  <si>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</si>
  <si>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</si>
  <si>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</si>
  <si>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</si>
  <si>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</si>
  <si>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</si>
  <si>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</si>
  <si>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</si>
  <si>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</si>
  <si>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</si>
  <si>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</si>
  <si>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</si>
  <si>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</si>
  <si>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</si>
  <si>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</si>
  <si>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</si>
  <si>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</si>
  <si>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</si>
  <si>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</si>
  <si>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</si>
  <si>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</si>
  <si>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</si>
  <si>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</si>
  <si>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</si>
  <si>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</si>
  <si>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</si>
  <si>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</si>
  <si>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</si>
  <si>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</si>
  <si>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</si>
  <si>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</si>
  <si>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</si>
  <si>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</si>
  <si>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</si>
  <si>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</si>
  <si>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</si>
  <si>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</si>
  <si>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</si>
  <si>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</si>
  <si>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</si>
  <si>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</si>
  <si>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</si>
  <si>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</si>
  <si>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</si>
  <si>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</si>
  <si>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</si>
  <si>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</si>
  <si>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</si>
  <si>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</si>
  <si>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</si>
  <si>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</si>
  <si>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</si>
  <si>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</si>
  <si>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</si>
  <si>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</si>
  <si>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</si>
  <si>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</si>
  <si>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</si>
  <si>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</si>
  <si>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</si>
  <si>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</si>
  <si>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</si>
  <si>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</si>
  <si>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</si>
  <si>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</si>
  <si>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</si>
  <si>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</si>
  <si>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</si>
  <si>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</si>
  <si>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</si>
  <si>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</si>
  <si>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</si>
  <si>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</si>
  <si>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</si>
  <si>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</si>
  <si>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</si>
  <si>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</si>
  <si>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</si>
  <si>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</si>
  <si>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</si>
  <si>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</si>
  <si>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</si>
  <si>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</si>
  <si>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</si>
  <si>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</si>
  <si>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</si>
  <si>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</si>
  <si>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</si>
  <si>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</si>
  <si>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</si>
  <si>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</si>
  <si>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</si>
  <si>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</si>
  <si>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</si>
  <si>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</si>
  <si>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</si>
  <si>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</si>
  <si>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</si>
  <si>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</si>
  <si>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</si>
  <si>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</si>
  <si>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</si>
  <si>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</si>
  <si>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</si>
  <si>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</si>
  <si>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</si>
  <si>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</si>
  <si>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</si>
  <si>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</si>
  <si>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</si>
  <si>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</si>
  <si>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</si>
  <si>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</si>
  <si>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</si>
  <si>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</si>
  <si>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</si>
  <si>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</si>
  <si>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</si>
  <si>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</si>
  <si>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</si>
  <si>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</si>
  <si>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</si>
  <si>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</si>
  <si>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</si>
  <si>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</si>
  <si>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</si>
  <si>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</si>
  <si>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</si>
  <si>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</si>
  <si>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</si>
  <si>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</si>
  <si>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</si>
  <si>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</si>
  <si>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</si>
  <si>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</si>
  <si>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</si>
  <si>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</si>
  <si>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</si>
  <si>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</si>
  <si>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</si>
  <si>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</si>
  <si>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</si>
  <si>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</si>
  <si>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</si>
  <si>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</si>
  <si>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</si>
  <si>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</si>
  <si>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</si>
  <si>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</si>
  <si>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</si>
  <si>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</si>
  <si>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</si>
  <si>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</si>
  <si>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</si>
  <si>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</si>
  <si>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</si>
  <si>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</si>
  <si>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</si>
  <si>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</si>
  <si>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</si>
  <si>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</si>
  <si>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</si>
  <si>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</si>
  <si>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</si>
  <si>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</si>
  <si>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</si>
  <si>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</si>
  <si>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</si>
  <si>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</si>
  <si>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</si>
  <si>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</si>
  <si>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</si>
  <si>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</si>
  <si>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</si>
  <si>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</si>
  <si>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</si>
  <si>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</si>
  <si>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</si>
  <si>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</si>
  <si>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</si>
  <si>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</si>
  <si>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</si>
  <si>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</si>
  <si>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</si>
  <si>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</si>
  <si>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</si>
  <si>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</si>
  <si>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</si>
  <si>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</si>
  <si>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</si>
  <si>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</si>
  <si>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</si>
  <si>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</si>
  <si>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</si>
  <si>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</si>
  <si>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</si>
  <si>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</si>
  <si>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</si>
  <si>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</si>
  <si>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</si>
  <si>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</si>
  <si>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</si>
  <si>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</si>
  <si>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</si>
  <si>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</si>
  <si>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</si>
  <si>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</si>
  <si>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</si>
  <si>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</si>
  <si>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</si>
  <si>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</si>
  <si>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</si>
  <si>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</si>
  <si>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</si>
  <si>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</si>
  <si>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</si>
  <si>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</si>
  <si>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</si>
  <si>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</si>
  <si>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</si>
  <si>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</si>
  <si>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</si>
  <si>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</si>
  <si>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</si>
  <si>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</si>
  <si>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</si>
  <si>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</si>
  <si>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</si>
  <si>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</si>
  <si>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</si>
  <si>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</si>
  <si>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</si>
  <si>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</si>
  <si>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</si>
  <si>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</si>
  <si>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</si>
  <si>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</si>
  <si>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</si>
  <si>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</si>
  <si>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</si>
  <si>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</si>
  <si>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</si>
  <si>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</si>
  <si>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</si>
  <si>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</si>
  <si>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</si>
  <si>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</si>
  <si>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</si>
  <si>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</si>
  <si>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</si>
  <si>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</si>
  <si>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</si>
  <si>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</si>
  <si>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</si>
  <si>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</si>
  <si>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</si>
  <si>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</si>
  <si>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</si>
  <si>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</si>
  <si>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</si>
  <si>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</si>
  <si>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</si>
  <si>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</si>
  <si>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</si>
  <si>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</si>
  <si>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</si>
  <si>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</si>
  <si>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</si>
  <si>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</si>
  <si>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</si>
  <si>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</si>
  <si>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</si>
  <si>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</si>
  <si>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</si>
  <si>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</si>
  <si>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</si>
  <si>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</si>
  <si>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</si>
  <si>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</si>
  <si>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</si>
  <si>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</si>
  <si>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</si>
  <si>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</si>
  <si>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</si>
  <si>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</si>
  <si>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</si>
  <si>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</si>
  <si>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</si>
  <si>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</si>
  <si>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</si>
  <si>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</si>
  <si>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</si>
  <si>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</si>
  <si>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</si>
  <si>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</si>
  <si>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</si>
  <si>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</si>
  <si>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</si>
  <si>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</si>
  <si>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</si>
  <si>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</si>
  <si>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</si>
  <si>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</si>
  <si>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</si>
  <si>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</si>
  <si>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</si>
  <si>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</si>
  <si>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</si>
  <si>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</si>
  <si>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</si>
  <si>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</si>
  <si>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</si>
  <si>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</si>
  <si>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</si>
  <si>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</si>
  <si>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</si>
  <si>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</si>
  <si>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</si>
  <si>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</si>
  <si>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</si>
  <si>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</si>
  <si>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</si>
  <si>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</si>
  <si>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</si>
  <si>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</si>
  <si>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</si>
  <si>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</si>
  <si>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</si>
  <si>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</si>
  <si>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</si>
  <si>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</si>
  <si>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</si>
  <si>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</si>
  <si>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</si>
  <si>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</si>
  <si>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</si>
  <si>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</si>
  <si>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</si>
  <si>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</si>
  <si>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</si>
  <si>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</si>
  <si>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</si>
  <si>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</si>
  <si>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</si>
  <si>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</si>
  <si>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</si>
  <si>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</si>
  <si>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</si>
  <si>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</si>
  <si>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</si>
  <si>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</si>
  <si>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</si>
  <si>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</si>
  <si>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</si>
  <si>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</si>
  <si>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</si>
  <si>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</si>
  <si>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</si>
  <si>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</si>
  <si>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</si>
  <si>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</si>
  <si>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</si>
  <si>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</si>
  <si>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</si>
  <si>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</si>
  <si>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</si>
  <si>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</si>
  <si>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</si>
  <si>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</si>
  <si>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</si>
  <si>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</si>
  <si>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</si>
  <si>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</si>
  <si>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</si>
  <si>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</si>
  <si>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</si>
  <si>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</si>
  <si>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</si>
  <si>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</si>
  <si>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</si>
  <si>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</si>
  <si>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</si>
  <si>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</si>
  <si>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</si>
  <si>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</si>
  <si>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</si>
  <si>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</si>
  <si>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</si>
  <si>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</si>
  <si>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</si>
  <si>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</si>
  <si>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</si>
  <si>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</si>
  <si>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</si>
  <si>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</si>
  <si>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</si>
  <si>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</si>
  <si>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</si>
  <si>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</si>
  <si>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</si>
  <si>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</si>
  <si>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</si>
  <si>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</si>
  <si>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</si>
  <si>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</si>
  <si>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</si>
  <si>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</si>
  <si>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</si>
  <si>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</si>
  <si>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</si>
  <si>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</si>
  <si>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</si>
  <si>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</si>
  <si>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</si>
  <si>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</si>
  <si>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</si>
  <si>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</si>
  <si>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</si>
  <si>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</si>
  <si>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</si>
  <si>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</si>
  <si>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</si>
  <si>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</si>
  <si>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</si>
  <si>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</si>
  <si>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</si>
  <si>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</si>
  <si>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</si>
  <si>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</si>
  <si>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</si>
  <si>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</si>
  <si>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</si>
  <si>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</si>
  <si>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</si>
  <si>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</si>
  <si>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</si>
  <si>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</si>
  <si>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</si>
  <si>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</si>
  <si>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</si>
  <si>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</si>
  <si>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</si>
  <si>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</si>
  <si>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</si>
  <si>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</si>
  <si>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</si>
  <si>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</si>
  <si>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</si>
  <si>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</si>
  <si>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</si>
  <si>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</si>
  <si>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</si>
  <si>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</si>
  <si>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</si>
  <si>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</si>
  <si>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</si>
  <si>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</si>
  <si>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</si>
  <si>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</si>
  <si>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</si>
  <si>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</si>
  <si>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</si>
  <si>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</si>
  <si>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</si>
  <si>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</si>
  <si>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</si>
  <si>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</si>
  <si>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</si>
  <si>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</si>
  <si>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</si>
  <si>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</si>
  <si>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</si>
  <si>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</si>
  <si>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</si>
  <si>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</si>
  <si>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</si>
  <si>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</si>
  <si>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</si>
  <si>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</si>
  <si>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</si>
  <si>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</si>
  <si>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</si>
  <si>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</si>
  <si>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</si>
  <si>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</si>
  <si>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</si>
  <si>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</si>
  <si>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</si>
  <si>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</si>
  <si>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</si>
  <si>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</si>
  <si>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</si>
  <si>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</si>
  <si>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</si>
  <si>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</si>
  <si>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</si>
  <si>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</si>
  <si>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</si>
  <si>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</si>
  <si>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</si>
  <si>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</si>
  <si>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</si>
  <si>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</si>
  <si>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</si>
  <si>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</si>
  <si>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</si>
  <si>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</si>
  <si>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</si>
  <si>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</si>
  <si>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</si>
  <si>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</si>
  <si>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</si>
  <si>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</si>
  <si>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</si>
  <si>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</si>
  <si>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</si>
  <si>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</si>
  <si>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</si>
  <si>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</si>
  <si>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</si>
  <si>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</si>
  <si>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</si>
  <si>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</si>
  <si>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</si>
  <si>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</si>
  <si>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</si>
  <si>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</si>
  <si>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</si>
  <si>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</si>
  <si>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</si>
  <si>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</si>
  <si>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</si>
  <si>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</si>
  <si>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</si>
  <si>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</si>
  <si>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</si>
  <si>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</si>
  <si>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</si>
  <si>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</si>
  <si>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</si>
  <si>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</si>
  <si>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</si>
  <si>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</si>
  <si>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</si>
  <si>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</si>
  <si>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</si>
  <si>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</si>
  <si>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</si>
  <si>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</si>
  <si>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</si>
  <si>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</si>
  <si>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</si>
  <si>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</si>
  <si>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</si>
  <si>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</si>
  <si>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</si>
  <si>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</si>
  <si>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</si>
  <si>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</si>
  <si>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</si>
  <si>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</si>
  <si>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</si>
  <si>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</si>
  <si>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</si>
  <si>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</si>
  <si>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</si>
  <si>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</si>
  <si>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</si>
  <si>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</si>
  <si>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</si>
  <si>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</si>
  <si>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</si>
  <si>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</si>
  <si>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</si>
  <si>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</si>
  <si>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</si>
  <si>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</si>
  <si>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</si>
  <si>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</si>
  <si>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</si>
  <si>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</si>
  <si>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</si>
  <si>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</si>
  <si>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</si>
  <si>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</si>
  <si>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</si>
  <si>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</si>
  <si>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</si>
  <si>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</si>
  <si>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</si>
  <si>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</si>
  <si>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</si>
  <si>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</si>
  <si>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</si>
  <si>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</si>
  <si>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</si>
  <si>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</si>
  <si>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</si>
  <si>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</si>
  <si>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</si>
  <si>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</si>
  <si>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</si>
  <si>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</si>
  <si>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</si>
  <si>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</si>
  <si>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</si>
  <si>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</si>
  <si>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</si>
  <si>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</si>
  <si>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</si>
  <si>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</si>
  <si>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</si>
  <si>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</si>
  <si>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</si>
  <si>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</si>
  <si>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</si>
  <si>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</si>
  <si>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</si>
  <si>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</si>
  <si>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</si>
  <si>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</si>
  <si>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</si>
  <si>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</si>
  <si>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</si>
  <si>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</si>
  <si>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</si>
  <si>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</si>
  <si>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</si>
  <si>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</si>
  <si>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</si>
  <si>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</si>
  <si>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</si>
  <si>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</si>
  <si>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</si>
  <si>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</si>
  <si>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</si>
  <si>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</si>
  <si>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</si>
  <si>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</si>
  <si>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</si>
  <si>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</si>
  <si>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</si>
  <si>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</si>
  <si>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</si>
  <si>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</si>
  <si>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</si>
  <si>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</si>
  <si>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</si>
  <si>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</si>
  <si>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</si>
  <si>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</si>
  <si>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</si>
  <si>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</si>
  <si>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</si>
  <si>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</si>
  <si>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</si>
  <si>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</si>
  <si>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</si>
  <si>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</si>
  <si>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</si>
  <si>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</si>
  <si>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</si>
  <si>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</si>
  <si>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</si>
  <si>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</si>
  <si>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</si>
  <si>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</si>
  <si>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</si>
  <si>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</si>
  <si>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</si>
  <si>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</si>
  <si>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</si>
  <si>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</si>
  <si>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</si>
  <si>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</si>
  <si>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</si>
  <si>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</si>
  <si>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</si>
  <si>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</si>
  <si>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</si>
  <si>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</si>
  <si>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</si>
  <si>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</si>
  <si>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</si>
  <si>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</si>
  <si>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</si>
  <si>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</si>
  <si>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</si>
  <si>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</si>
  <si>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</si>
  <si>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</si>
  <si>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</si>
  <si>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</si>
  <si>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</si>
  <si>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</si>
  <si>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</si>
  <si>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</si>
  <si>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</si>
  <si>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</si>
  <si>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</si>
  <si>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</si>
  <si>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</si>
  <si>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</si>
  <si>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</si>
  <si>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</si>
  <si>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</si>
  <si>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</si>
  <si>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</si>
  <si>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</si>
  <si>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</si>
  <si>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</si>
  <si>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</si>
  <si>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</si>
  <si>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</si>
  <si>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</si>
  <si>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</si>
  <si>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</si>
  <si>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</si>
  <si>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</si>
  <si>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</si>
  <si>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</si>
  <si>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</si>
  <si>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</si>
  <si>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</si>
  <si>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</si>
  <si>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</si>
  <si>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</si>
  <si>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</si>
  <si>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</si>
  <si>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</si>
  <si>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</si>
  <si>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</si>
  <si>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</si>
  <si>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</si>
  <si>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</si>
  <si>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</si>
  <si>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</si>
  <si>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</si>
  <si>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</si>
  <si>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</si>
  <si>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</si>
  <si>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</si>
  <si>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</si>
  <si>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</si>
  <si>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</si>
  <si>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</si>
  <si>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</si>
  <si>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</si>
  <si>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</si>
  <si>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</si>
  <si>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</si>
  <si>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</si>
  <si>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</si>
  <si>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</si>
  <si>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</si>
  <si>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</si>
  <si>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</si>
  <si>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</si>
  <si>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</si>
  <si>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</si>
  <si>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</si>
  <si>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</si>
  <si>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</si>
  <si>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</si>
  <si>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</si>
  <si>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</si>
  <si>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</si>
  <si>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</si>
  <si>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</si>
  <si>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</si>
  <si>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</si>
  <si>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</si>
  <si>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</si>
  <si>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</si>
  <si>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</si>
  <si>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</si>
  <si>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</si>
  <si>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</si>
  <si>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</si>
  <si>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</si>
  <si>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</si>
  <si>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</si>
  <si>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</si>
  <si>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</si>
  <si>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</si>
  <si>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</si>
  <si>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</si>
  <si>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</si>
  <si>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</si>
  <si>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</si>
  <si>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</si>
  <si>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</si>
  <si>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</si>
  <si>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</si>
  <si>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</si>
  <si>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</si>
  <si>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</si>
  <si>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</si>
  <si>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</si>
  <si>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</si>
  <si>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</si>
  <si>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</si>
  <si>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</si>
  <si>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</si>
  <si>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</si>
  <si>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</si>
  <si>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</si>
  <si>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</si>
  <si>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</si>
  <si>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</si>
  <si>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</si>
  <si>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</si>
  <si>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</si>
  <si>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</si>
  <si>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</si>
  <si>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</si>
  <si>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</si>
  <si>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</si>
  <si>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</si>
  <si>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</si>
  <si>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</si>
  <si>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</si>
  <si>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</si>
  <si>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</si>
  <si>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</si>
  <si>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</si>
  <si>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</si>
  <si>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</si>
  <si>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</si>
  <si>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</si>
  <si>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</si>
  <si>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</si>
  <si>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</si>
  <si>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</si>
  <si>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</si>
  <si>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</si>
  <si>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</si>
  <si>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</si>
  <si>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</si>
  <si>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</si>
  <si>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</si>
  <si>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</si>
  <si>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</si>
  <si>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</si>
  <si>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</si>
  <si>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</si>
  <si>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</si>
  <si>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</si>
  <si>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</si>
  <si>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</si>
  <si>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</si>
  <si>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</si>
  <si>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</si>
  <si>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</si>
  <si>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</si>
  <si>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</si>
  <si>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</si>
  <si>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</si>
  <si>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</si>
  <si>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</si>
  <si>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</si>
  <si>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</si>
  <si>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</si>
  <si>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</si>
  <si>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</si>
  <si>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</si>
  <si>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</si>
  <si>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</si>
  <si>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</si>
  <si>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</si>
  <si>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</si>
  <si>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</si>
  <si>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</si>
  <si>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</si>
  <si>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</si>
  <si>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</si>
  <si>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</si>
  <si>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</si>
  <si>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</si>
  <si>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</si>
  <si>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</si>
  <si>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</si>
  <si>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</si>
  <si>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</si>
  <si>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</si>
  <si>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</si>
  <si>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</si>
  <si>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</si>
  <si>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</si>
  <si>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</si>
  <si>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</si>
  <si>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</si>
  <si>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</si>
  <si>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</si>
  <si>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</si>
  <si>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</si>
  <si>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</si>
  <si>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</si>
  <si>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</si>
  <si>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</si>
  <si>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</si>
  <si>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</si>
  <si>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</si>
  <si>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</si>
  <si>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</si>
  <si>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</si>
  <si>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</si>
  <si>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</si>
  <si>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</si>
  <si>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</si>
  <si>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</si>
  <si>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</si>
  <si>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</si>
  <si>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</si>
  <si>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</si>
  <si>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</si>
  <si>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</si>
  <si>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</si>
  <si>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</si>
  <si>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</si>
  <si>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</si>
  <si>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</si>
  <si>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</si>
  <si>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</si>
  <si>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</si>
  <si>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</si>
  <si>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</si>
  <si>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</si>
  <si>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</si>
  <si>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</si>
  <si>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</si>
  <si>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</si>
  <si>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</si>
  <si>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</si>
  <si>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</si>
  <si>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</si>
  <si>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</si>
  <si>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</si>
  <si>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</si>
  <si>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</si>
  <si>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</si>
  <si>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</si>
  <si>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</si>
  <si>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</si>
  <si>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</si>
  <si>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</si>
  <si>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</si>
  <si>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</si>
  <si>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</si>
  <si>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</si>
  <si>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</si>
  <si>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</si>
  <si>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</si>
  <si>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</si>
  <si>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</si>
  <si>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</si>
  <si>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</si>
  <si>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</si>
  <si>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</si>
  <si>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</si>
  <si>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</si>
  <si>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</si>
  <si>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</si>
  <si>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</si>
  <si>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</si>
  <si>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</si>
  <si>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</si>
  <si>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</si>
  <si>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</si>
  <si>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</si>
  <si>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</si>
  <si>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</si>
  <si>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</si>
  <si>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</si>
  <si>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</si>
  <si>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</si>
  <si>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</si>
  <si>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</si>
  <si>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</si>
  <si>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</si>
  <si>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</si>
  <si>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</si>
  <si>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</si>
  <si>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</si>
  <si>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</si>
  <si>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</si>
  <si>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</si>
  <si>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</si>
  <si>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</si>
  <si>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</si>
  <si>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</si>
  <si>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</si>
  <si>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</si>
  <si>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</si>
  <si>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</si>
  <si>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</si>
  <si>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</si>
  <si>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</si>
  <si>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</si>
  <si>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</si>
  <si>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</si>
  <si>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</si>
  <si>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</si>
  <si>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</si>
  <si>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</si>
  <si>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</si>
  <si>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</si>
  <si>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</si>
  <si>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</si>
  <si>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</si>
  <si>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</si>
  <si>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</si>
  <si>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</si>
  <si>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</si>
  <si>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</si>
  <si>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</si>
  <si>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</si>
  <si>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</si>
  <si>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</si>
  <si>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</si>
  <si>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</si>
  <si>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</si>
  <si>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</si>
  <si>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</si>
  <si>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</si>
  <si>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</si>
  <si>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</si>
  <si>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</si>
  <si>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</si>
  <si>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</si>
  <si>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</si>
  <si>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</si>
  <si>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</si>
  <si>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</si>
  <si>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</si>
  <si>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</si>
  <si>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</si>
  <si>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</si>
  <si>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</si>
  <si>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</si>
  <si>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</si>
  <si>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</si>
  <si>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</si>
  <si>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</si>
  <si>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</si>
  <si>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</si>
  <si>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</si>
  <si>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</si>
  <si>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</si>
  <si>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</si>
  <si>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</si>
  <si>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</si>
  <si>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</si>
  <si>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</si>
  <si>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</si>
  <si>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</si>
  <si>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</si>
  <si>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</si>
  <si>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</si>
  <si>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</si>
  <si>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</si>
  <si>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</si>
  <si>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</si>
  <si>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</si>
  <si>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</si>
  <si>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</si>
  <si>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</si>
  <si>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</si>
  <si>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</si>
  <si>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</si>
  <si>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</si>
  <si>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</si>
  <si>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</si>
  <si>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</si>
  <si>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</si>
  <si>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</si>
  <si>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</si>
  <si>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</si>
  <si>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</si>
  <si>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</si>
  <si>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</si>
  <si>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</si>
  <si>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</si>
  <si>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</si>
  <si>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</si>
  <si>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</si>
  <si>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</si>
  <si>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</si>
  <si>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</si>
  <si>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</si>
  <si>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</si>
  <si>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</si>
  <si>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</si>
  <si>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</si>
  <si>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</si>
  <si>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</si>
  <si>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</si>
  <si>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</si>
  <si>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</si>
  <si>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</si>
  <si>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</si>
  <si>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</si>
  <si>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</si>
  <si>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</si>
  <si>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</si>
  <si>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</si>
  <si>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</si>
  <si>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</si>
  <si>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</si>
  <si>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</si>
  <si>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</si>
  <si>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</si>
  <si>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</si>
  <si>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</si>
  <si>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</si>
  <si>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</si>
  <si>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</si>
  <si>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</si>
  <si>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</si>
  <si>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</si>
  <si>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</si>
  <si>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</si>
  <si>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</si>
  <si>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</si>
  <si>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</si>
  <si>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</si>
  <si>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</si>
  <si>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</si>
  <si>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</si>
  <si>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</si>
  <si>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</si>
  <si>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</si>
  <si>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</si>
  <si>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</si>
  <si>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</si>
  <si>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</si>
  <si>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</si>
  <si>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</si>
  <si>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</si>
  <si>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</si>
  <si>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</si>
  <si>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</si>
  <si>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</si>
  <si>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</si>
  <si>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</si>
  <si>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</si>
  <si>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</si>
  <si>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</si>
  <si>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</si>
  <si>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</si>
  <si>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</si>
  <si>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</si>
  <si>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</si>
  <si>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</si>
  <si>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</si>
  <si>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</si>
  <si>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</si>
  <si>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</si>
  <si>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</si>
  <si>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</si>
  <si>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</si>
  <si>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</si>
  <si>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</si>
  <si>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</si>
  <si>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</si>
  <si>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</si>
  <si>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</si>
  <si>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</si>
  <si>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</si>
  <si>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</si>
  <si>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</si>
  <si>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</si>
  <si>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</si>
  <si>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</si>
  <si>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</si>
  <si>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</si>
  <si>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</si>
  <si>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</si>
  <si>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</si>
  <si>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</si>
  <si>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</si>
  <si>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</si>
  <si>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</si>
  <si>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</si>
  <si>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</si>
  <si>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</si>
  <si>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</si>
  <si>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</si>
  <si>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</si>
  <si>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</si>
  <si>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</si>
  <si>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</si>
  <si>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</si>
  <si>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</si>
  <si>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</si>
  <si>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</si>
  <si>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</si>
  <si>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</si>
  <si>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</si>
  <si>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</si>
  <si>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</si>
  <si>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</si>
  <si>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</si>
  <si>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</si>
  <si>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</si>
  <si>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</si>
  <si>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</si>
  <si>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</si>
  <si>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</si>
  <si>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</si>
  <si>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</si>
  <si>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</si>
  <si>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</si>
  <si>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</si>
  <si>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</si>
  <si>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</si>
  <si>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</si>
  <si>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</si>
  <si>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</si>
  <si>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</si>
  <si>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</si>
  <si>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</si>
  <si>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</si>
  <si>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</si>
  <si>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</si>
  <si>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</si>
  <si>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</si>
  <si>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</si>
  <si>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</si>
  <si>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</si>
  <si>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</si>
  <si>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</si>
  <si>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</si>
  <si>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</si>
  <si>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</si>
  <si>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</si>
  <si>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</si>
  <si>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</si>
  <si>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</si>
  <si>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</si>
  <si>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</si>
  <si>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</si>
  <si>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</si>
  <si>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</si>
  <si>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</si>
  <si>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</si>
  <si>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</si>
  <si>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</si>
  <si>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</si>
  <si>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</si>
  <si>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</si>
  <si>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</si>
  <si>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</si>
  <si>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</si>
  <si>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</si>
  <si>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</si>
  <si>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</si>
  <si>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</si>
  <si>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</si>
  <si>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</si>
  <si>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</si>
  <si>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</si>
  <si>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</si>
  <si>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</si>
  <si>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</si>
  <si>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</si>
  <si>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</si>
  <si>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</si>
  <si>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</si>
  <si>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</si>
  <si>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</si>
  <si>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</si>
  <si>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</si>
  <si>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</si>
  <si>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</si>
  <si>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</si>
  <si>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</si>
  <si>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</si>
  <si>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</si>
  <si>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</si>
  <si>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</si>
  <si>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</si>
  <si>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</si>
  <si>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</si>
  <si>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</si>
  <si>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</si>
  <si>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</si>
  <si>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</si>
  <si>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</si>
  <si>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</si>
  <si>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</si>
  <si>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</si>
  <si>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</si>
  <si>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</si>
  <si>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</si>
  <si>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</si>
  <si>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</si>
  <si>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</si>
  <si>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</si>
  <si>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</si>
  <si>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</si>
  <si>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</si>
  <si>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</si>
  <si>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</si>
  <si>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</si>
  <si>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</si>
  <si>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</si>
  <si>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</si>
  <si>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</si>
  <si>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</si>
  <si>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</si>
  <si>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</si>
  <si>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</si>
  <si>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</si>
  <si>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</si>
  <si>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</si>
  <si>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</si>
  <si>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</si>
  <si>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</si>
  <si>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</si>
  <si>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</si>
  <si>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</si>
  <si>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</si>
  <si>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</si>
  <si>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</si>
  <si>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</si>
  <si>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</si>
  <si>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</si>
  <si>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</si>
  <si>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</si>
  <si>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</si>
  <si>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</si>
  <si>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</si>
  <si>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</si>
  <si>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</si>
  <si>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</si>
  <si>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</si>
  <si>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</si>
  <si>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</si>
  <si>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</si>
  <si>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</si>
  <si>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</si>
  <si>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</si>
  <si>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</si>
  <si>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</si>
  <si>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</si>
  <si>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</si>
  <si>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</si>
  <si>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</si>
  <si>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</si>
  <si>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</si>
  <si>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</si>
  <si>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</si>
  <si>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</si>
  <si>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</si>
  <si>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</si>
  <si>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</si>
  <si>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</si>
  <si>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</si>
  <si>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</si>
  <si>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</si>
  <si>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</si>
  <si>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</si>
  <si>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</si>
  <si>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</si>
  <si>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</si>
  <si>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</si>
  <si>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</si>
  <si>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</si>
  <si>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</si>
  <si>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</si>
  <si>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</si>
  <si>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</si>
  <si>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</si>
  <si>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</si>
  <si>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</si>
  <si>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</si>
  <si>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</si>
  <si>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</si>
  <si>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</si>
  <si>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</si>
  <si>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</si>
  <si>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</si>
  <si>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</si>
  <si>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</si>
  <si>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</si>
  <si>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</si>
  <si>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</si>
  <si>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</si>
  <si>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</si>
  <si>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</si>
  <si>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</si>
  <si>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</si>
  <si>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</si>
  <si>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</si>
  <si>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</si>
  <si>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</si>
  <si>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</si>
  <si>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</si>
  <si>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</si>
  <si>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</si>
  <si>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</si>
  <si>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</si>
  <si>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</si>
  <si>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</si>
  <si>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</si>
  <si>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</si>
  <si>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</si>
  <si>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</si>
  <si>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</si>
  <si>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</si>
  <si>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</si>
  <si>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</si>
  <si>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</si>
  <si>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</si>
  <si>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</si>
  <si>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</si>
  <si>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</si>
  <si>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</si>
  <si>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</si>
  <si>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</si>
  <si>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</si>
  <si>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</si>
  <si>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</si>
  <si>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</si>
  <si>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</si>
  <si>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</si>
  <si>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</si>
  <si>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</si>
  <si>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</si>
  <si>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</si>
  <si>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</si>
  <si>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</si>
  <si>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</si>
  <si>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</si>
  <si>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</si>
  <si>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</si>
  <si>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</si>
  <si>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</si>
  <si>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</si>
  <si>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</si>
  <si>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</si>
  <si>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</si>
  <si>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</si>
  <si>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</si>
  <si>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</si>
  <si>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</si>
  <si>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</si>
  <si>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</si>
  <si>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</si>
  <si>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</si>
  <si>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</si>
  <si>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</si>
  <si>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</si>
  <si>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</si>
  <si>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</si>
  <si>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</si>
  <si>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</si>
  <si>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</si>
  <si>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</si>
  <si>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</si>
  <si>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</si>
  <si>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</si>
  <si>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</si>
  <si>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</si>
  <si>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</si>
  <si>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</si>
  <si>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</si>
  <si>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</si>
  <si>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</si>
  <si>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</si>
  <si>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</si>
  <si>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</si>
  <si>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</si>
  <si>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</si>
  <si>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</si>
  <si>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</si>
  <si>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</si>
  <si>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</si>
  <si>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</si>
  <si>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</si>
  <si>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</si>
  <si>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</si>
  <si>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</si>
  <si>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</si>
  <si>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</si>
  <si>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</si>
  <si>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</si>
  <si>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</si>
  <si>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</si>
  <si>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</si>
  <si>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</si>
  <si>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</si>
  <si>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</si>
  <si>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</si>
  <si>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</si>
  <si>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</si>
  <si>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</si>
  <si>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</si>
  <si>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</si>
  <si>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</si>
  <si>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</si>
  <si>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</si>
  <si>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</si>
  <si>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</si>
  <si>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</si>
  <si>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</si>
  <si>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</si>
  <si>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</si>
  <si>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</si>
  <si>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</si>
  <si>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</si>
  <si>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</si>
  <si>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</si>
  <si>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</si>
  <si>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</si>
  <si>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</si>
  <si>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</si>
  <si>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</si>
  <si>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</si>
  <si>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</si>
  <si>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</si>
  <si>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</si>
  <si>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</si>
  <si>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</si>
  <si>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</si>
  <si>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</si>
  <si>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</si>
  <si>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</si>
  <si>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</si>
  <si>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</si>
  <si>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</si>
  <si>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</si>
  <si>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</si>
  <si>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</si>
  <si>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</si>
  <si>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</si>
  <si>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</si>
  <si>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</si>
  <si>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</si>
  <si>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</si>
  <si>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</si>
  <si>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</si>
  <si>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</si>
  <si>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</si>
  <si>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</si>
  <si>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</si>
  <si>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</si>
  <si>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</si>
  <si>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</si>
  <si>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</si>
  <si>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</si>
  <si>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</si>
  <si>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</si>
  <si>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</si>
  <si>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</si>
  <si>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</si>
  <si>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</si>
  <si>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</si>
  <si>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</si>
  <si>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</si>
  <si>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</si>
  <si>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</si>
  <si>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</si>
  <si>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</si>
  <si>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</si>
  <si>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</si>
  <si>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</si>
  <si>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</si>
  <si>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</si>
  <si>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</si>
  <si>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</si>
  <si>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</si>
  <si>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</si>
  <si>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</si>
  <si>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</si>
  <si>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</si>
  <si>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</si>
  <si>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</si>
  <si>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</si>
  <si>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</si>
  <si>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</si>
  <si>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</si>
  <si>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</si>
  <si>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</si>
  <si>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</si>
  <si>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</si>
  <si>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</si>
  <si>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</si>
  <si>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</si>
  <si>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</si>
  <si>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</si>
  <si>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</si>
  <si>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</si>
  <si>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</si>
  <si>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</si>
  <si>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</si>
  <si>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</si>
  <si>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</si>
  <si>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</si>
  <si>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</si>
  <si>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</si>
  <si>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</si>
  <si>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</si>
  <si>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</si>
  <si>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</si>
  <si>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</si>
  <si>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</si>
  <si>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</si>
  <si>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</si>
  <si>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</si>
  <si>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</si>
  <si>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</si>
  <si>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</si>
  <si>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</si>
  <si>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</si>
  <si>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</si>
  <si>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</si>
  <si>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</si>
  <si>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</si>
  <si>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</si>
  <si>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</si>
  <si>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</si>
  <si>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</si>
  <si>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</si>
  <si>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</si>
  <si>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</si>
  <si>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</si>
  <si>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</si>
  <si>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</si>
  <si>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</si>
  <si>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</si>
  <si>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</si>
  <si>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</si>
  <si>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</si>
  <si>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</si>
  <si>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</si>
  <si>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</si>
  <si>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</si>
  <si>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</si>
  <si>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</si>
  <si>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</si>
  <si>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</si>
  <si>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</si>
  <si>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</si>
  <si>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</si>
  <si>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</si>
  <si>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</si>
  <si>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</si>
  <si>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</si>
  <si>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</si>
  <si>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</si>
  <si>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</si>
  <si>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</si>
  <si>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</si>
  <si>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</si>
  <si>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</si>
  <si>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</si>
  <si>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</si>
  <si>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</si>
  <si>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</si>
  <si>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</si>
  <si>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</si>
  <si>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</si>
  <si>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</si>
  <si>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</si>
  <si>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</si>
  <si>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</si>
  <si>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</si>
  <si>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</si>
  <si>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</si>
  <si>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</si>
  <si>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</si>
  <si>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</si>
  <si>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</si>
  <si>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</si>
  <si>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</si>
  <si>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</si>
  <si>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</si>
  <si>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</si>
  <si>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</si>
  <si>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</si>
  <si>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</si>
  <si>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</si>
  <si>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</si>
  <si>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</si>
  <si>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</si>
  <si>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</si>
  <si>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</si>
  <si>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</si>
  <si>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</si>
  <si>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</si>
  <si>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</si>
  <si>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</si>
  <si>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</si>
  <si>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</si>
  <si>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</si>
  <si>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</si>
  <si>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</si>
  <si>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</si>
  <si>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</si>
  <si>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</si>
  <si>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</si>
  <si>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</si>
  <si>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</si>
  <si>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</si>
  <si>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</si>
  <si>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</si>
  <si>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</si>
  <si>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</si>
  <si>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</si>
  <si>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</si>
  <si>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</si>
  <si>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</si>
  <si>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</si>
  <si>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</si>
  <si>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</si>
  <si>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</si>
  <si>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</si>
  <si>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</si>
  <si>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</si>
  <si>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</si>
  <si>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</si>
  <si>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</si>
  <si>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</si>
  <si>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</si>
  <si>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</si>
  <si>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</si>
  <si>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</si>
  <si>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</si>
  <si>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</si>
  <si>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</si>
  <si>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</si>
  <si>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</si>
  <si>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</si>
  <si>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</si>
  <si>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</si>
  <si>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</si>
  <si>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</si>
  <si>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</si>
  <si>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</si>
  <si>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</si>
  <si>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</si>
  <si>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</si>
  <si>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</si>
  <si>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</si>
  <si>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</si>
  <si>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</si>
  <si>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</si>
  <si>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</si>
  <si>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</si>
  <si>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</si>
  <si>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</si>
  <si>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</si>
  <si>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</si>
  <si>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</si>
  <si>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</si>
  <si>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</si>
  <si>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</si>
  <si>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</si>
  <si>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</si>
  <si>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</si>
  <si>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</si>
  <si>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</si>
  <si>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</si>
  <si>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</si>
  <si>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</si>
  <si>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</si>
  <si>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</si>
  <si>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</si>
  <si>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</si>
  <si>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</si>
  <si>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</si>
  <si>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</si>
  <si>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</si>
  <si>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</si>
  <si>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</si>
  <si>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</si>
  <si>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</si>
  <si>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</si>
  <si>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</si>
  <si>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</si>
  <si>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</si>
  <si>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</si>
  <si>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</si>
  <si>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</si>
  <si>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</si>
  <si>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</si>
  <si>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</si>
  <si>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</si>
  <si>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</si>
  <si>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</si>
  <si>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</si>
  <si>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</si>
  <si>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</si>
  <si>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</si>
  <si>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</si>
  <si>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</si>
  <si>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</si>
  <si>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</si>
  <si>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</si>
  <si>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</si>
  <si>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</si>
  <si>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</si>
  <si>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</si>
  <si>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</si>
  <si>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</si>
  <si>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</si>
  <si>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</si>
  <si>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</si>
  <si>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</si>
  <si>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</si>
  <si>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</si>
  <si>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</si>
  <si>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</si>
  <si>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</si>
  <si>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</si>
  <si>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</si>
  <si>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</si>
  <si>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</si>
  <si>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</si>
  <si>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</si>
  <si>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</si>
  <si>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</si>
  <si>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</si>
  <si>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</si>
  <si>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</si>
  <si>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</si>
  <si>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</si>
  <si>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</si>
  <si>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</si>
  <si>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</si>
  <si>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</si>
  <si>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</si>
  <si>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</si>
  <si>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</si>
  <si>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</si>
  <si>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</si>
  <si>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</si>
  <si>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</si>
  <si>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</si>
  <si>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</si>
  <si>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</si>
  <si>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</si>
  <si>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</si>
  <si>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</si>
  <si>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</si>
  <si>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</si>
  <si>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</si>
  <si>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</si>
  <si>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</si>
  <si>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</si>
  <si>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</si>
  <si>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</si>
  <si>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</si>
  <si>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</si>
  <si>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</si>
  <si>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</si>
  <si>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</si>
  <si>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</si>
  <si>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</si>
  <si>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</si>
  <si>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</si>
  <si>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</si>
  <si>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</si>
  <si>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</si>
  <si>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</si>
  <si>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</si>
  <si>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</si>
  <si>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</si>
  <si>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</si>
  <si>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</si>
  <si>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</si>
  <si>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</si>
  <si>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</si>
  <si>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</si>
  <si>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</si>
  <si>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</si>
  <si>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</si>
  <si>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</si>
  <si>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</si>
  <si>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</si>
  <si>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</si>
  <si>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</si>
  <si>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</si>
  <si>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</si>
  <si>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</si>
  <si>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</si>
  <si>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</si>
  <si>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</si>
  <si>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</si>
  <si>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</si>
  <si>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</si>
  <si>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</si>
  <si>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</si>
  <si>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</si>
  <si>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</si>
  <si>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</si>
  <si>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</si>
  <si>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</si>
  <si>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</si>
  <si>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</si>
  <si>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</si>
  <si>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</si>
  <si>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</si>
  <si>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</si>
  <si>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</si>
  <si>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</si>
  <si>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</si>
  <si>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</si>
  <si>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</si>
  <si>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</si>
  <si>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</si>
  <si>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</si>
  <si>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</si>
  <si>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</si>
  <si>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</si>
  <si>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</si>
  <si>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</si>
  <si>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</si>
  <si>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</si>
  <si>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</si>
  <si>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</si>
  <si>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</si>
  <si>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</si>
  <si>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</si>
  <si>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</si>
  <si>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</si>
  <si>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</si>
  <si>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</si>
  <si>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</si>
  <si>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</si>
  <si>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</si>
  <si>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</si>
  <si>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</si>
  <si>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</si>
  <si>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</si>
  <si>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</si>
  <si>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</si>
  <si>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</si>
  <si>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</si>
  <si>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</si>
  <si>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</si>
  <si>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</si>
  <si>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</si>
  <si>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</si>
  <si>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</si>
  <si>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</si>
  <si>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</si>
  <si>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</si>
  <si>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</si>
  <si>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</si>
  <si>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</si>
  <si>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</si>
  <si>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</si>
  <si>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</si>
  <si>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</si>
  <si>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</si>
  <si>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</si>
  <si>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</si>
  <si>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</si>
  <si>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</si>
  <si>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</si>
  <si>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</si>
  <si>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</si>
  <si>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</si>
  <si>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</si>
  <si>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</si>
  <si>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</si>
  <si>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</si>
  <si>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</si>
  <si>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</si>
  <si>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</si>
  <si>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</si>
  <si>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</si>
  <si>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</si>
  <si>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</si>
  <si>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</si>
  <si>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</si>
  <si>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</si>
  <si>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</si>
  <si>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</si>
  <si>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</si>
  <si>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</si>
  <si>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</si>
  <si>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</si>
  <si>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</si>
  <si>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</si>
  <si>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</si>
  <si>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</si>
  <si>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</si>
  <si>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</si>
  <si>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</si>
  <si>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</si>
  <si>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</si>
  <si>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</si>
  <si>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</si>
  <si>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</si>
  <si>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</si>
  <si>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</si>
  <si>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</si>
  <si>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</si>
  <si>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</si>
  <si>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</si>
  <si>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</si>
  <si>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</si>
  <si>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</si>
  <si>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</si>
  <si>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</si>
  <si>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</si>
  <si>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</si>
  <si>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</si>
  <si>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</si>
  <si>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</si>
  <si>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</si>
  <si>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</si>
  <si>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</si>
  <si>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</si>
  <si>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</si>
  <si>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</si>
  <si>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</si>
  <si>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</si>
  <si>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</si>
  <si>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</si>
  <si>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</si>
  <si>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</si>
  <si>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</si>
  <si>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</si>
  <si>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</si>
  <si>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</si>
  <si>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</si>
  <si>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</si>
  <si>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</si>
  <si>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</si>
  <si>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</si>
  <si>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</si>
  <si>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</si>
  <si>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</si>
  <si>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</si>
  <si>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</si>
  <si>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</si>
  <si>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</si>
  <si>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</si>
  <si>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</si>
  <si>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</si>
  <si>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</si>
  <si>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</si>
  <si>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</si>
  <si>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</si>
  <si>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</si>
  <si>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</si>
  <si>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</si>
  <si>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</si>
  <si>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</si>
  <si>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</si>
  <si>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</si>
  <si>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</si>
  <si>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</si>
  <si>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</si>
  <si>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</si>
  <si>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</si>
  <si>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</si>
  <si>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</si>
  <si>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</si>
  <si>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</si>
  <si>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</si>
  <si>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</si>
  <si>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</si>
  <si>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</si>
  <si>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</si>
  <si>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</si>
  <si>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</si>
  <si>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</si>
  <si>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</si>
  <si>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</si>
  <si>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</si>
  <si>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</si>
  <si>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</si>
  <si>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</si>
  <si>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</si>
  <si>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</si>
  <si>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</si>
  <si>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</si>
  <si>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</si>
  <si>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</si>
  <si>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</si>
  <si>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</si>
  <si>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</si>
  <si>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</si>
  <si>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</si>
  <si>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</si>
  <si>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</si>
  <si>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</si>
  <si>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</si>
  <si>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</si>
  <si>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</si>
  <si>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</si>
  <si>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</si>
  <si>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</si>
  <si>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</si>
  <si>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</si>
  <si>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</si>
  <si>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</si>
  <si>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</si>
  <si>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</si>
  <si>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</si>
  <si>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</si>
  <si>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</si>
  <si>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</si>
  <si>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</si>
  <si>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</si>
  <si>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</si>
  <si>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</si>
  <si>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</si>
  <si>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</si>
  <si>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</si>
  <si>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</si>
  <si>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</si>
  <si>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</si>
  <si>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</si>
  <si>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</si>
  <si>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</si>
  <si>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</si>
  <si>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</si>
  <si>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</si>
  <si>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</si>
  <si>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</si>
  <si>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</si>
  <si>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</si>
  <si>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</si>
  <si>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</si>
  <si>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</si>
  <si>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</si>
  <si>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</si>
  <si>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</si>
  <si>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</si>
  <si>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</si>
  <si>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</si>
  <si>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</si>
  <si>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</si>
  <si>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</si>
  <si>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</si>
  <si>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</si>
  <si>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</si>
  <si>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</si>
  <si>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</si>
  <si>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</si>
  <si>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</si>
  <si>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</si>
  <si>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</si>
  <si>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</si>
  <si>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</si>
  <si>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</si>
  <si>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</si>
  <si>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</si>
  <si>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</si>
  <si>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</si>
  <si>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</si>
  <si>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</si>
  <si>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</si>
  <si>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</si>
  <si>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</si>
  <si>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</si>
  <si>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</si>
  <si>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</si>
  <si>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</si>
  <si>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</si>
  <si>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</si>
  <si>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</si>
  <si>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</si>
  <si>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</si>
  <si>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</si>
  <si>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</si>
  <si>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</si>
  <si>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</si>
  <si>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</si>
  <si>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</si>
  <si>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</si>
  <si>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</si>
  <si>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</si>
  <si>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</si>
  <si>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</si>
  <si>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</si>
  <si>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</si>
  <si>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</si>
  <si>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</si>
  <si>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</si>
  <si>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</si>
  <si>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</si>
  <si>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</si>
  <si>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</si>
  <si>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</si>
  <si>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</si>
  <si>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</si>
  <si>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</si>
  <si>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</si>
  <si>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</si>
  <si>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</si>
  <si>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</si>
  <si>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</si>
  <si>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</si>
  <si>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</si>
  <si>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</si>
  <si>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</si>
  <si>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</si>
  <si>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</si>
  <si>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</si>
  <si>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</si>
  <si>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</si>
  <si>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</si>
  <si>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</si>
  <si>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</si>
  <si>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</si>
  <si>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</si>
  <si>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</si>
  <si>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</si>
  <si>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</si>
  <si>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</si>
  <si>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</si>
  <si>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</si>
  <si>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</si>
  <si>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</si>
  <si>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</si>
  <si>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</si>
  <si>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</si>
  <si>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</si>
  <si>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</si>
  <si>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</si>
  <si>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</si>
  <si>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</si>
  <si>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</si>
  <si>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</si>
  <si>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</si>
  <si>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</si>
  <si>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</si>
  <si>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</si>
  <si>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</si>
  <si>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</si>
  <si>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</si>
  <si>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</si>
  <si>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</si>
  <si>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</si>
  <si>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</si>
  <si>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</si>
  <si>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</si>
  <si>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</si>
  <si>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</si>
  <si>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</si>
  <si>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</si>
  <si>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</si>
  <si>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</si>
  <si>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</si>
  <si>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</si>
  <si>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</si>
  <si>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</si>
  <si>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</si>
  <si>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</si>
  <si>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</si>
  <si>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</si>
  <si>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</si>
  <si>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</si>
  <si>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</si>
  <si>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</si>
  <si>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</si>
  <si>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</si>
  <si>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</si>
  <si>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</si>
  <si>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</si>
  <si>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</si>
  <si>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</si>
  <si>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</si>
  <si>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</si>
  <si>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</si>
  <si>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</si>
  <si>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</si>
  <si>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</si>
  <si>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</si>
  <si>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</si>
  <si>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</si>
  <si>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</si>
  <si>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</si>
  <si>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</si>
  <si>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</si>
  <si>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</si>
  <si>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</si>
  <si>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</si>
  <si>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</si>
  <si>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</si>
  <si>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</si>
  <si>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</si>
  <si>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</si>
  <si>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</si>
  <si>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</si>
  <si>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</si>
  <si>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</si>
  <si>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</si>
  <si>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</si>
  <si>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</si>
  <si>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</si>
  <si>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</si>
  <si>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</si>
  <si>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</si>
  <si>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</si>
  <si>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</si>
  <si>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</si>
  <si>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</si>
  <si>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</si>
  <si>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</si>
  <si>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</si>
  <si>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</si>
  <si>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</si>
  <si>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</si>
  <si>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</si>
  <si>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</si>
  <si>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</si>
  <si>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</si>
  <si>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</si>
  <si>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</si>
  <si>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</si>
  <si>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</si>
  <si>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</si>
  <si>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</si>
  <si>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</si>
  <si>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</si>
  <si>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</si>
  <si>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</si>
  <si>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</si>
  <si>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</si>
  <si>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</si>
  <si>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</si>
  <si>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</si>
  <si>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</si>
  <si>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</si>
  <si>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</si>
  <si>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</si>
  <si>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</si>
  <si>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</si>
  <si>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</si>
  <si>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</si>
  <si>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</si>
  <si>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</si>
  <si>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</si>
  <si>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</si>
  <si>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</si>
  <si>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</si>
  <si>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</si>
  <si>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</si>
  <si>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</si>
  <si>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</si>
  <si>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</si>
  <si>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</si>
  <si>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</si>
  <si>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</si>
  <si>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</si>
  <si>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</si>
  <si>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</si>
  <si>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</si>
  <si>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</si>
  <si>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</si>
  <si>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</si>
  <si>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</si>
  <si>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</si>
  <si>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</si>
  <si>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</si>
  <si>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</si>
  <si>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</si>
  <si>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</si>
  <si>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</si>
  <si>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</si>
  <si>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</si>
  <si>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</si>
  <si>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</si>
  <si>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</si>
  <si>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</si>
  <si>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</si>
  <si>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</si>
  <si>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</si>
  <si>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</si>
  <si>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</si>
  <si>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</si>
  <si>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</si>
  <si>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</si>
  <si>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</si>
  <si>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</si>
  <si>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</si>
  <si>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</si>
  <si>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</si>
  <si>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</si>
  <si>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</si>
  <si>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</si>
  <si>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</si>
  <si>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</si>
  <si>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</si>
  <si>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</si>
  <si>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</si>
  <si>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</si>
  <si>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</si>
  <si>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</si>
  <si>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</si>
  <si>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</si>
  <si>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</si>
  <si>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</si>
  <si>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</si>
  <si>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</si>
  <si>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</si>
  <si>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</si>
  <si>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</si>
  <si>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</si>
  <si>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</si>
  <si>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</si>
  <si>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</si>
  <si>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</si>
  <si>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</si>
  <si>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</si>
  <si>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</si>
  <si>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</si>
  <si>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</si>
  <si>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</si>
  <si>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</si>
  <si>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</si>
  <si>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</si>
  <si>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</si>
  <si>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</si>
  <si>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</si>
  <si>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</si>
  <si>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</si>
  <si>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</si>
  <si>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</si>
  <si>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</si>
  <si>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</si>
  <si>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</si>
  <si>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</si>
  <si>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</si>
  <si>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</si>
  <si>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</si>
  <si>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</si>
  <si>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</si>
  <si>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</si>
  <si>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</si>
  <si>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</si>
  <si>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</si>
  <si>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</si>
  <si>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</si>
  <si>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</si>
  <si>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</si>
  <si>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</si>
  <si>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</si>
  <si>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</si>
  <si>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</si>
  <si>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</si>
  <si>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</si>
  <si>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</si>
  <si>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</si>
  <si>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</si>
  <si>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</si>
  <si>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</si>
  <si>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</si>
  <si>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</si>
  <si>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</si>
  <si>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</si>
  <si>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</si>
  <si>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</si>
  <si>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</si>
  <si>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</si>
  <si>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</si>
  <si>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</si>
  <si>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</si>
  <si>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</si>
  <si>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</si>
  <si>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</si>
  <si>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</si>
  <si>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</si>
  <si>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</si>
  <si>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</si>
  <si>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</si>
  <si>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</si>
  <si>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</si>
  <si>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</si>
  <si>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</si>
  <si>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</si>
  <si>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</si>
  <si>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</si>
  <si>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</si>
  <si>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</si>
  <si>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</si>
  <si>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</si>
  <si>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</si>
  <si>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</si>
  <si>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</si>
  <si>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</si>
  <si>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</si>
  <si>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</si>
  <si>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</si>
  <si>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</si>
  <si>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</si>
  <si>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</si>
  <si>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</si>
  <si>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</si>
  <si>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</si>
  <si>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</si>
  <si>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</si>
  <si>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</si>
  <si>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</si>
  <si>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</si>
  <si>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</si>
  <si>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</si>
  <si>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</si>
  <si>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</si>
  <si>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</si>
  <si>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</si>
  <si>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</si>
  <si>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</si>
  <si>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</si>
  <si>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</si>
  <si>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</si>
  <si>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</si>
  <si>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</si>
  <si>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</si>
  <si>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</si>
  <si>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</si>
  <si>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</si>
  <si>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</si>
  <si>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</si>
  <si>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</si>
  <si>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</si>
  <si>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</si>
  <si>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</si>
  <si>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</si>
  <si>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</si>
  <si>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</si>
  <si>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</si>
  <si>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</si>
  <si>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</si>
  <si>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</si>
  <si>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</si>
  <si>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</si>
  <si>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</si>
  <si>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</si>
  <si>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</si>
  <si>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</si>
  <si>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</si>
  <si>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</si>
  <si>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</si>
  <si>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</si>
  <si>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</si>
  <si>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</si>
  <si>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</si>
  <si>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</si>
  <si>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</si>
  <si>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</si>
  <si>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</si>
  <si>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</si>
  <si>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</si>
  <si>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</si>
  <si>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</si>
  <si>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</si>
  <si>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</si>
  <si>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</si>
  <si>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</si>
  <si>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</si>
  <si>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</si>
  <si>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</si>
  <si>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</si>
  <si>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</si>
  <si>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</si>
  <si>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</si>
  <si>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</si>
  <si>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</si>
  <si>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</si>
  <si>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</si>
  <si>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</si>
  <si>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</si>
  <si>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</si>
  <si>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</si>
  <si>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</si>
  <si>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</si>
  <si>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</si>
  <si>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</si>
  <si>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</si>
  <si>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</si>
  <si>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</si>
  <si>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</si>
  <si>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</si>
  <si>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</si>
  <si>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</si>
  <si>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</si>
  <si>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</si>
  <si>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</si>
  <si>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</si>
  <si>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</si>
  <si>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</si>
  <si>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</si>
  <si>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</si>
  <si>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</si>
  <si>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</si>
  <si>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</si>
  <si>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</si>
  <si>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</si>
  <si>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</si>
  <si>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</si>
  <si>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</si>
  <si>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</si>
  <si>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</si>
  <si>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</si>
  <si>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</si>
  <si>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</si>
  <si>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</si>
  <si>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</si>
  <si>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</si>
  <si>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</si>
  <si>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</si>
  <si>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</si>
  <si>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</si>
  <si>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</si>
  <si>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</si>
  <si>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</si>
  <si>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</si>
  <si>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</si>
  <si>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</si>
  <si>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</si>
  <si>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</si>
  <si>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</si>
  <si>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</si>
  <si>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</si>
  <si>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</si>
  <si>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</si>
  <si>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</si>
  <si>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</si>
  <si>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</si>
  <si>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</si>
  <si>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</si>
  <si>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</si>
  <si>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</si>
  <si>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</si>
  <si>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</si>
  <si>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</si>
  <si>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</si>
  <si>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</si>
  <si>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</si>
  <si>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</si>
  <si>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</si>
  <si>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</si>
  <si>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</si>
  <si>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</si>
  <si>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</si>
  <si>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</si>
  <si>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</si>
  <si>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</si>
  <si>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</si>
  <si>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</si>
  <si>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</si>
  <si>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</si>
  <si>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</si>
  <si>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</si>
  <si>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</si>
  <si>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</si>
  <si>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</si>
  <si>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</si>
  <si>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</si>
  <si>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</si>
  <si>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</si>
  <si>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</si>
  <si>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</si>
  <si>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</si>
  <si>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</si>
  <si>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</si>
  <si>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</si>
  <si>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</si>
  <si>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</si>
  <si>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</si>
  <si>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</si>
  <si>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</si>
  <si>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</si>
  <si>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</si>
  <si>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</si>
  <si>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</si>
  <si>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</si>
  <si>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</si>
  <si>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</si>
  <si>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</si>
  <si>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</si>
  <si>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</si>
  <si>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</si>
  <si>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</si>
  <si>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</si>
  <si>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</si>
  <si>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</si>
  <si>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</si>
  <si>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</si>
  <si>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</si>
  <si>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</si>
  <si>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</si>
  <si>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</si>
  <si>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</si>
  <si>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</si>
  <si>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</si>
  <si>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</si>
  <si>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</si>
  <si>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</si>
  <si>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</si>
  <si>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</si>
  <si>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</si>
  <si>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</si>
  <si>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</si>
  <si>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</si>
  <si>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</si>
  <si>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</si>
  <si>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</si>
  <si>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</si>
  <si>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</si>
  <si>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</si>
  <si>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</si>
  <si>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</si>
  <si>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</si>
  <si>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</si>
  <si>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</si>
  <si>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</si>
  <si>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</si>
  <si>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</si>
  <si>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</si>
  <si>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</si>
  <si>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</si>
  <si>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</si>
  <si>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</si>
  <si>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</si>
  <si>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</si>
  <si>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</si>
  <si>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</si>
  <si>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</si>
  <si>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</si>
  <si>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</si>
  <si>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</si>
  <si>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</si>
  <si>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</si>
  <si>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</si>
  <si>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</si>
  <si>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</si>
  <si>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</si>
  <si>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</si>
  <si>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</si>
  <si>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</si>
  <si>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</si>
  <si>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</si>
  <si>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</si>
  <si>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</si>
  <si>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</si>
  <si>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</si>
  <si>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</si>
  <si>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</si>
  <si>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</si>
  <si>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</si>
  <si>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</si>
  <si>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</si>
  <si>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</si>
  <si>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</si>
  <si>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</si>
  <si>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</si>
  <si>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</si>
  <si>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</si>
  <si>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</si>
  <si>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</si>
  <si>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</si>
  <si>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</si>
  <si>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</si>
  <si>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</si>
  <si>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</si>
  <si>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</si>
  <si>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</si>
  <si>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</si>
  <si>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</si>
  <si>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</si>
  <si>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</si>
  <si>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</si>
  <si>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</si>
  <si>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</si>
  <si>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</si>
  <si>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</si>
  <si>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</si>
  <si>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</si>
  <si>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</si>
  <si>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</si>
  <si>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</si>
  <si>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</si>
  <si>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</si>
  <si>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</si>
  <si>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</si>
  <si>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</si>
  <si>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</si>
  <si>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</si>
  <si>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</si>
  <si>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</si>
  <si>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</si>
  <si>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</si>
  <si>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</si>
  <si>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</si>
  <si>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</si>
  <si>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</si>
  <si>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</si>
  <si>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</si>
  <si>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</si>
  <si>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</si>
  <si>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</si>
  <si>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</si>
  <si>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</si>
  <si>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</si>
  <si>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</si>
  <si>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</si>
  <si>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</si>
  <si>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</si>
  <si>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</si>
  <si>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</si>
  <si>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</si>
  <si>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</si>
  <si>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</si>
  <si>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</si>
  <si>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</si>
  <si>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</si>
  <si>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</si>
  <si>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</si>
  <si>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</si>
  <si>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</si>
  <si>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</si>
  <si>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</si>
  <si>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</si>
  <si>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</si>
  <si>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</si>
  <si>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</si>
  <si>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</si>
  <si>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</si>
  <si>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</si>
  <si>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</si>
  <si>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</si>
  <si>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</si>
  <si>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</si>
  <si>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</si>
  <si>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</si>
  <si>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</si>
  <si>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</si>
  <si>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</si>
  <si>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</si>
  <si>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</si>
  <si>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</si>
  <si>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</si>
  <si>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</si>
  <si>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</si>
  <si>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</si>
  <si>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</si>
  <si>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</si>
  <si>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</si>
  <si>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</si>
  <si>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</si>
  <si>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</si>
  <si>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</si>
  <si>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</si>
  <si>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</si>
  <si>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</si>
  <si>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</si>
  <si>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</si>
  <si>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</si>
  <si>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</si>
  <si>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</si>
  <si>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</si>
  <si>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</si>
  <si>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</si>
  <si>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</si>
  <si>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</si>
  <si>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</si>
  <si>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</si>
  <si>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</si>
  <si>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</si>
  <si>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</si>
  <si>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</si>
  <si>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</si>
  <si>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</si>
  <si>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</si>
  <si>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</si>
  <si>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</si>
  <si>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</si>
  <si>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</si>
  <si>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</si>
  <si>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</si>
  <si>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</si>
  <si>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</si>
  <si>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</si>
  <si>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</si>
  <si>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</si>
  <si>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</si>
  <si>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</si>
  <si>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</si>
  <si>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</si>
  <si>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</si>
  <si>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</si>
  <si>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</si>
  <si>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</si>
  <si>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</si>
  <si>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</si>
  <si>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</si>
  <si>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</si>
  <si>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</si>
  <si>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</si>
  <si>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</si>
  <si>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</si>
  <si>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</si>
  <si>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</si>
  <si>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</si>
  <si>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</si>
  <si>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</si>
  <si>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</si>
  <si>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</si>
  <si>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</si>
  <si>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</si>
  <si>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</si>
  <si>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</si>
  <si>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</si>
  <si>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</si>
  <si>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</si>
  <si>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</si>
  <si>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</si>
  <si>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</si>
  <si>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</si>
  <si>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</si>
  <si>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</si>
  <si>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</si>
  <si>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</si>
  <si>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</si>
  <si>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</si>
  <si>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</si>
  <si>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</si>
  <si>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</si>
  <si>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</si>
  <si>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</si>
  <si>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</si>
  <si>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</si>
  <si>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</si>
  <si>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</si>
  <si>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</si>
  <si>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</si>
  <si>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</si>
  <si>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</si>
  <si>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</si>
  <si>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</si>
  <si>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</si>
  <si>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</si>
  <si>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</si>
  <si>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</si>
  <si>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</si>
  <si>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</si>
  <si>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</si>
  <si>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</si>
  <si>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</si>
  <si>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</si>
  <si>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</si>
  <si>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</si>
  <si>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</si>
  <si>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</si>
  <si>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</si>
  <si>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</si>
  <si>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</si>
  <si>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</si>
  <si>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</si>
  <si>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</si>
  <si>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</si>
  <si>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</si>
  <si>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</si>
  <si>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</si>
  <si>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</si>
  <si>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</si>
  <si>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</si>
  <si>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</si>
  <si>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</si>
  <si>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</si>
  <si>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</si>
  <si>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</si>
  <si>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</si>
  <si>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</si>
  <si>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</si>
  <si>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</si>
  <si>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</si>
  <si>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</si>
  <si>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</si>
  <si>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</si>
  <si>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</si>
  <si>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</si>
  <si>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</si>
  <si>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</si>
  <si>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</si>
  <si>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</si>
  <si>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</si>
  <si>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</si>
  <si>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</si>
  <si>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</si>
  <si>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</si>
  <si>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</si>
  <si>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</si>
  <si>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</si>
  <si>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</si>
  <si>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</si>
  <si>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</si>
  <si>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</si>
  <si>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</si>
  <si>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</si>
  <si>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</si>
  <si>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</si>
  <si>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</si>
  <si>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</si>
  <si>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</si>
  <si>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</si>
  <si>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</si>
  <si>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</si>
  <si>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</si>
  <si>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</si>
  <si>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</si>
  <si>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</si>
  <si>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</si>
  <si>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</si>
  <si>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</si>
  <si>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</si>
  <si>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</si>
  <si>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</si>
  <si>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</si>
  <si>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</si>
  <si>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</si>
  <si>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</si>
  <si>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</si>
  <si>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</si>
  <si>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</si>
  <si>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</si>
  <si>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</si>
  <si>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</si>
  <si>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</si>
  <si>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</si>
  <si>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</si>
  <si>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</si>
  <si>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</si>
  <si>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</si>
  <si>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</si>
  <si>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</si>
  <si>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</si>
  <si>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</si>
  <si>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</si>
  <si>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</si>
  <si>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</si>
  <si>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</si>
  <si>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</si>
  <si>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</si>
  <si>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</si>
  <si>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</si>
  <si>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</si>
  <si>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</si>
  <si>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</si>
  <si>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</si>
  <si>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</si>
  <si>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</si>
  <si>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</si>
  <si>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</si>
  <si>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</si>
  <si>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</si>
  <si>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</si>
  <si>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</si>
  <si>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</si>
  <si>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</si>
  <si>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</si>
  <si>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</si>
  <si>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</si>
  <si>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</si>
  <si>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</si>
  <si>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</si>
  <si>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</si>
  <si>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</si>
  <si>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</si>
  <si>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</si>
  <si>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</si>
  <si>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</si>
  <si>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</si>
  <si>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</si>
  <si>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</si>
  <si>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</si>
  <si>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</si>
  <si>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</si>
  <si>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</si>
  <si>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</si>
  <si>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</si>
  <si>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</si>
  <si>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</si>
  <si>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</si>
  <si>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</si>
  <si>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</si>
  <si>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</si>
  <si>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</si>
  <si>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</si>
  <si>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</si>
  <si>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</si>
  <si>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</si>
  <si>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</si>
  <si>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</si>
  <si>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</si>
  <si>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</si>
  <si>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</si>
  <si>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</si>
  <si>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</si>
  <si>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</si>
  <si>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</si>
  <si>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</si>
  <si>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</si>
  <si>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</si>
  <si>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</si>
  <si>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</si>
  <si>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</si>
  <si>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</si>
  <si>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</si>
  <si>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</si>
  <si>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</si>
  <si>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</si>
  <si>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</si>
  <si>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</si>
  <si>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</si>
  <si>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</si>
  <si>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</si>
  <si>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</si>
  <si>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</si>
  <si>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</si>
  <si>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</si>
  <si>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</si>
  <si>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</si>
  <si>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</si>
  <si>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</si>
  <si>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</si>
  <si>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</si>
  <si>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</si>
  <si>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</si>
  <si>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</si>
  <si>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</si>
  <si>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</si>
  <si>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</si>
  <si>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</si>
  <si>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</si>
  <si>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</si>
  <si>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</si>
  <si>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</si>
  <si>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</si>
  <si>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</si>
  <si>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</si>
  <si>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</si>
  <si>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</si>
  <si>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</si>
  <si>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</si>
  <si>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</si>
  <si>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</si>
  <si>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</si>
  <si>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</si>
  <si>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</si>
  <si>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</si>
  <si>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</si>
  <si>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</si>
  <si>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</si>
  <si>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</si>
  <si>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</si>
  <si>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</si>
  <si>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</si>
  <si>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</si>
  <si>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</si>
  <si>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</si>
  <si>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</si>
  <si>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</si>
  <si>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</si>
  <si>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</si>
  <si>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</si>
  <si>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</si>
  <si>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</si>
  <si>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</si>
  <si>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</si>
  <si>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</si>
  <si>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</si>
  <si>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</si>
  <si>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</si>
  <si>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</si>
  <si>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</si>
  <si>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</si>
  <si>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</si>
  <si>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</si>
  <si>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</si>
  <si>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</si>
  <si>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</si>
  <si>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</si>
  <si>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</si>
  <si>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</si>
  <si>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</si>
  <si>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</si>
  <si>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</si>
  <si>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</si>
  <si>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</si>
  <si>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</si>
  <si>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</si>
  <si>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</si>
  <si>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</si>
  <si>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</si>
  <si>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</si>
  <si>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</si>
  <si>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</si>
  <si>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</si>
  <si>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</si>
  <si>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</si>
  <si>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</si>
  <si>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</si>
  <si>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</si>
  <si>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</si>
  <si>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</si>
  <si>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</si>
  <si>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</si>
  <si>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</si>
  <si>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</si>
  <si>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</si>
  <si>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</si>
  <si>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</si>
  <si>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</si>
  <si>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</si>
  <si>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</si>
  <si>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</si>
  <si>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</si>
  <si>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</si>
  <si>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</si>
  <si>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</si>
  <si>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</si>
  <si>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</si>
  <si>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</si>
  <si>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</si>
  <si>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</si>
  <si>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</si>
  <si>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</si>
  <si>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</si>
  <si>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</si>
  <si>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</si>
  <si>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</si>
  <si>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</si>
  <si>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</si>
  <si>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</si>
  <si>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</si>
  <si>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</si>
  <si>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</si>
  <si>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</si>
  <si>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</si>
  <si>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</si>
  <si>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</si>
  <si>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</si>
  <si>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</si>
  <si>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</si>
  <si>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</si>
  <si>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</si>
  <si>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</si>
  <si>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</si>
  <si>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</si>
  <si>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</si>
  <si>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</si>
  <si>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</si>
  <si>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</si>
  <si>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</si>
  <si>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</si>
  <si>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</si>
  <si>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</si>
  <si>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</si>
  <si>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</si>
  <si>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</si>
  <si>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</si>
  <si>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</si>
  <si>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</si>
  <si>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</si>
  <si>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</si>
  <si>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</si>
  <si>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</si>
  <si>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</si>
  <si>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</si>
  <si>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</si>
  <si>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</si>
  <si>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</si>
  <si>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</si>
  <si>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</si>
  <si>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</si>
  <si>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</si>
  <si>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</si>
  <si>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</si>
  <si>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</si>
  <si>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</si>
  <si>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</si>
  <si>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</si>
  <si>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</si>
  <si>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</si>
  <si>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</si>
  <si>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</si>
  <si>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</si>
  <si>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</si>
  <si>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</si>
  <si>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</si>
  <si>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</si>
  <si>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</si>
  <si>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</si>
  <si>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</si>
  <si>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</si>
  <si>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</si>
  <si>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</si>
  <si>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</si>
  <si>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</si>
  <si>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</si>
  <si>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</si>
  <si>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</si>
  <si>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</si>
  <si>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</si>
  <si>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</si>
  <si>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</si>
  <si>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</si>
  <si>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</si>
  <si>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</si>
  <si>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</si>
  <si>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</si>
  <si>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</si>
  <si>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</si>
  <si>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</si>
  <si>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</si>
  <si>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</si>
  <si>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</si>
  <si>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</si>
  <si>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</si>
  <si>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</si>
  <si>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</si>
  <si>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</si>
  <si>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</si>
  <si>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</si>
  <si>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</si>
  <si>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</si>
  <si>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</si>
  <si>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</si>
  <si>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</si>
  <si>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</si>
  <si>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</si>
  <si>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</si>
  <si>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</si>
  <si>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</si>
  <si>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</si>
  <si>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</si>
  <si>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</si>
  <si>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</si>
  <si>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</si>
  <si>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</si>
  <si>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</si>
  <si>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</si>
  <si>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</si>
  <si>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</si>
  <si>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</si>
  <si>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</si>
  <si>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</si>
  <si>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</si>
  <si>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</si>
  <si>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</si>
  <si>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</si>
  <si>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</si>
  <si>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</si>
  <si>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</si>
  <si>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</si>
  <si>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</si>
  <si>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</si>
  <si>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</si>
  <si>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</si>
  <si>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</si>
  <si>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</si>
  <si>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</si>
  <si>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</si>
  <si>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</si>
  <si>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</si>
  <si>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</si>
  <si>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</si>
  <si>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</si>
  <si>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</si>
  <si>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</si>
  <si>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</si>
  <si>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</si>
  <si>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</si>
  <si>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</si>
  <si>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</si>
  <si>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</si>
  <si>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</si>
  <si>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</si>
  <si>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</si>
  <si>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</si>
  <si>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</si>
  <si>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</si>
  <si>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</si>
  <si>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</si>
  <si>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</si>
  <si>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</si>
  <si>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</si>
  <si>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</si>
  <si>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</si>
  <si>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</si>
  <si>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</si>
  <si>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</si>
  <si>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</si>
  <si>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</si>
  <si>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</si>
  <si>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</si>
  <si>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</si>
  <si>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</si>
  <si>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</si>
  <si>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</si>
  <si>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</si>
  <si>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</si>
  <si>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</si>
  <si>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</si>
  <si>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</si>
  <si>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</si>
  <si>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</si>
  <si>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</si>
  <si>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</si>
  <si>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</si>
  <si>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</si>
  <si>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</si>
  <si>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</si>
  <si>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</si>
  <si>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</si>
  <si>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</si>
  <si>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</si>
  <si>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</si>
  <si>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</si>
  <si>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</si>
  <si>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</si>
  <si>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</si>
  <si>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</si>
  <si>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</si>
  <si>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</si>
  <si>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</si>
  <si>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</si>
  <si>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</si>
  <si>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</si>
  <si>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</si>
  <si>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</si>
  <si>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</si>
  <si>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</si>
  <si>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</si>
  <si>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</si>
  <si>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</si>
  <si>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</si>
  <si>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</si>
  <si>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</si>
  <si>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</si>
  <si>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</si>
  <si>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</si>
  <si>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</si>
  <si>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</si>
  <si>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</si>
  <si>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</si>
  <si>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</si>
  <si>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</si>
  <si>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</si>
  <si>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</si>
  <si>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</si>
  <si>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</si>
  <si>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</si>
  <si>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</si>
  <si>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</si>
  <si>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</si>
  <si>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</si>
  <si>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</si>
  <si>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</si>
  <si>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</si>
  <si>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</si>
  <si>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</si>
  <si>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</si>
  <si>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</si>
  <si>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</si>
  <si>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</si>
  <si>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</si>
  <si>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</si>
  <si>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</si>
  <si>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</si>
  <si>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</si>
  <si>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</si>
  <si>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</si>
  <si>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</si>
  <si>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</si>
  <si>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</si>
  <si>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</si>
  <si>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</si>
  <si>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</si>
  <si>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</si>
  <si>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</si>
  <si>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</si>
  <si>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</si>
  <si>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</si>
  <si>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</si>
  <si>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</si>
  <si>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</si>
  <si>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</si>
  <si>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</si>
  <si>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</si>
  <si>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</si>
  <si>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</si>
  <si>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</si>
  <si>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</si>
  <si>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</si>
  <si>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</si>
  <si>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</si>
  <si>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</si>
  <si>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</si>
  <si>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</si>
  <si>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</si>
  <si>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</si>
  <si>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</si>
  <si>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</si>
  <si>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</si>
  <si>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</si>
  <si>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</si>
  <si>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</si>
  <si>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</si>
  <si>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</si>
  <si>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</si>
  <si>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</si>
  <si>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</si>
  <si>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</si>
  <si>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</si>
  <si>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</si>
  <si>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</si>
  <si>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</si>
  <si>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</si>
  <si>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</si>
  <si>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</si>
  <si>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</si>
  <si>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</si>
  <si>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</si>
  <si>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</si>
  <si>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</si>
  <si>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</si>
  <si>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</si>
  <si>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</si>
  <si>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</si>
  <si>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</si>
  <si>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</si>
  <si>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</si>
  <si>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</si>
  <si>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</si>
  <si>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</si>
  <si>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</si>
  <si>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</si>
  <si>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</si>
  <si>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</si>
  <si>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</si>
  <si>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</si>
  <si>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</si>
  <si>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</si>
  <si>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</si>
  <si>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</si>
  <si>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</si>
  <si>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</si>
  <si>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</si>
  <si>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</si>
  <si>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</si>
  <si>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</si>
  <si>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</si>
  <si>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</si>
  <si>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</si>
  <si>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</si>
  <si>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</si>
  <si>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</si>
  <si>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</si>
  <si>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</si>
  <si>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</si>
  <si>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</si>
  <si>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</si>
  <si>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</si>
  <si>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</si>
  <si>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</si>
  <si>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</si>
  <si>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</si>
  <si>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</si>
  <si>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</si>
  <si>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</si>
  <si>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</si>
  <si>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</si>
  <si>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</si>
  <si>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</si>
  <si>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</si>
  <si>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</si>
  <si>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</si>
  <si>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</si>
  <si>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</si>
  <si>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</si>
  <si>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</si>
  <si>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</si>
  <si>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</si>
  <si>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</si>
  <si>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</si>
  <si>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</si>
  <si>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</si>
  <si>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</si>
  <si>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</si>
  <si>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</si>
  <si>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</si>
  <si>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</si>
  <si>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</si>
  <si>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</si>
  <si>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</si>
  <si>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</si>
  <si>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</si>
  <si>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</si>
  <si>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</si>
  <si>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</si>
  <si>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</si>
  <si>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</si>
  <si>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</si>
  <si>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</si>
  <si>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</si>
  <si>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</si>
  <si>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</si>
  <si>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</si>
  <si>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</si>
  <si>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</si>
  <si>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</si>
  <si>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</si>
  <si>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</si>
  <si>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</si>
  <si>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</si>
  <si>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</si>
  <si>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</si>
  <si>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</si>
  <si>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</si>
  <si>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</si>
  <si>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</si>
  <si>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</si>
  <si>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</si>
  <si>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</si>
  <si>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</si>
  <si>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</si>
  <si>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</si>
  <si>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</si>
  <si>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</si>
  <si>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</si>
  <si>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</si>
  <si>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</si>
  <si>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</si>
  <si>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</si>
  <si>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</si>
  <si>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</si>
  <si>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</si>
  <si>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</si>
  <si>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</si>
  <si>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</si>
  <si>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</si>
  <si>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</si>
  <si>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</si>
  <si>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</si>
  <si>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</si>
  <si>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</si>
  <si>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</si>
  <si>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</si>
  <si>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</si>
  <si>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</si>
  <si>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</si>
  <si>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</si>
  <si>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</si>
  <si>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</si>
  <si>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</si>
  <si>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</si>
  <si>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</si>
  <si>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</si>
  <si>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</si>
  <si>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</si>
  <si>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</si>
  <si>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</si>
  <si>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</si>
  <si>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</si>
  <si>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</si>
  <si>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</si>
  <si>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</si>
  <si>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</si>
  <si>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</si>
  <si>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</si>
  <si>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</si>
  <si>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</si>
  <si>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</si>
  <si>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</si>
  <si>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</si>
  <si>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</si>
  <si>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</si>
  <si>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</si>
  <si>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</si>
  <si>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</si>
  <si>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</si>
  <si>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</si>
  <si>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</si>
  <si>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</si>
  <si>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</si>
  <si>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</si>
  <si>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</si>
  <si>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</si>
  <si>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</si>
  <si>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</si>
  <si>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</si>
  <si>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</si>
  <si>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</si>
  <si>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</si>
  <si>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</si>
  <si>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</si>
  <si>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</si>
  <si>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</si>
  <si>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</si>
  <si>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</si>
  <si>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</si>
  <si>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</si>
  <si>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</si>
  <si>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</si>
  <si>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</si>
  <si>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</si>
  <si>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</si>
  <si>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</si>
  <si>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</si>
  <si>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</si>
  <si>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</si>
  <si>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</si>
  <si>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</si>
  <si>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</si>
  <si>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</si>
  <si>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</si>
  <si>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</si>
  <si>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</si>
  <si>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</si>
  <si>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</si>
  <si>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</si>
  <si>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</si>
  <si>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</si>
  <si>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</si>
  <si>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</si>
  <si>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</si>
  <si>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</si>
  <si>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</si>
  <si>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</si>
  <si>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</si>
  <si>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</si>
  <si>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</si>
  <si>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</si>
  <si>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</si>
  <si>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</si>
  <si>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</si>
  <si>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</si>
  <si>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</si>
  <si>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</si>
  <si>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</si>
  <si>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</si>
  <si>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</si>
  <si>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</si>
  <si>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</si>
  <si>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</si>
  <si>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</si>
  <si>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</si>
  <si>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</si>
  <si>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</si>
  <si>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</si>
  <si>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</si>
  <si>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</si>
  <si>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</si>
  <si>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</si>
  <si>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</si>
  <si>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</si>
  <si>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</si>
  <si>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</si>
  <si>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</si>
  <si>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</si>
  <si>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</si>
  <si>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</si>
  <si>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</si>
  <si>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</si>
  <si>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</si>
  <si>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</si>
  <si>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</si>
  <si>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</si>
  <si>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</si>
  <si>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</si>
  <si>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</si>
  <si>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</si>
  <si>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</si>
  <si>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</si>
  <si>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</si>
  <si>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</si>
  <si>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</si>
  <si>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</si>
  <si>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</si>
  <si>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</si>
  <si>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</si>
  <si>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</si>
  <si>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</si>
  <si>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</si>
  <si>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</si>
  <si>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</si>
  <si>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</si>
  <si>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</si>
  <si>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</si>
  <si>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</si>
  <si>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</si>
  <si>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</si>
  <si>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</si>
  <si>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</si>
  <si>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</si>
  <si>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</si>
  <si>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</si>
  <si>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</si>
  <si>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</si>
  <si>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</si>
  <si>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</si>
  <si>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</si>
  <si>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</si>
  <si>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</si>
  <si>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</si>
  <si>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</si>
  <si>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</si>
  <si>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</si>
  <si>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</si>
  <si>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</si>
  <si>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</si>
  <si>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</si>
  <si>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</si>
  <si>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</si>
  <si>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</si>
  <si>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</si>
  <si>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</si>
  <si>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</si>
  <si>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</si>
  <si>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</si>
  <si>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</si>
  <si>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</si>
  <si>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</si>
  <si>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</si>
  <si>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</si>
  <si>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</si>
  <si>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</si>
  <si>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</si>
  <si>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</si>
  <si>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</si>
  <si>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</si>
  <si>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</si>
  <si>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</si>
  <si>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</si>
  <si>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</si>
  <si>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</si>
  <si>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</si>
  <si>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</si>
  <si>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</si>
  <si>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</si>
  <si>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</si>
  <si>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</si>
  <si>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</si>
  <si>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</si>
  <si>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</si>
  <si>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</si>
  <si>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</si>
  <si>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</si>
  <si>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</si>
  <si>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</si>
  <si>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</si>
  <si>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</si>
  <si>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</si>
  <si>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</si>
  <si>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</si>
  <si>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</si>
  <si>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</si>
  <si>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</si>
  <si>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</si>
  <si>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</si>
  <si>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</si>
  <si>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</si>
  <si>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</si>
  <si>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</si>
  <si>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</si>
  <si>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</si>
  <si>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</si>
  <si>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</si>
  <si>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</si>
  <si>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</si>
  <si>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</si>
  <si>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</si>
  <si>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</si>
  <si>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</si>
  <si>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</si>
  <si>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</si>
  <si>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</si>
  <si>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</si>
  <si>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</si>
  <si>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</si>
  <si>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</si>
  <si>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</si>
  <si>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</si>
  <si>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</si>
  <si>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</si>
  <si>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</si>
  <si>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</si>
  <si>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</si>
  <si>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</si>
  <si>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</si>
  <si>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</si>
  <si>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</si>
  <si>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</si>
  <si>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</si>
  <si>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</si>
  <si>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</si>
  <si>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</si>
  <si>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</si>
  <si>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</si>
  <si>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</si>
  <si>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</si>
  <si>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</si>
  <si>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</si>
  <si>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</si>
  <si>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</si>
  <si>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</si>
  <si>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</si>
  <si>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</si>
  <si>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</si>
  <si>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</si>
  <si>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</si>
  <si>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</si>
  <si>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</si>
  <si>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</si>
  <si>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</si>
  <si>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</si>
  <si>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</si>
  <si>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</si>
  <si>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</si>
  <si>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</si>
  <si>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</si>
  <si>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</si>
  <si>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</si>
  <si>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</si>
  <si>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</si>
  <si>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</si>
  <si>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</si>
  <si>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</si>
  <si>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</si>
  <si>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</si>
  <si>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</si>
  <si>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</si>
  <si>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</si>
  <si>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</si>
  <si>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</si>
  <si>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</si>
  <si>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</si>
  <si>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</si>
  <si>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</si>
  <si>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</si>
  <si>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</si>
  <si>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</si>
  <si>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</si>
  <si>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</si>
  <si>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</si>
  <si>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</si>
  <si>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</si>
  <si>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</si>
  <si>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</si>
  <si>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</si>
  <si>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</si>
  <si>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</si>
  <si>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</si>
  <si>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</si>
  <si>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</si>
  <si>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</si>
  <si>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</si>
  <si>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</si>
  <si>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</si>
  <si>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</si>
  <si>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</si>
  <si>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</si>
  <si>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</si>
  <si>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</si>
  <si>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</si>
  <si>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</si>
  <si>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</si>
  <si>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</si>
  <si>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</si>
  <si>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</si>
  <si>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</si>
  <si>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</si>
  <si>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</si>
  <si>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</si>
  <si>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</si>
  <si>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</si>
  <si>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</si>
  <si>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</si>
  <si>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</si>
  <si>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</si>
  <si>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</si>
  <si>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</si>
  <si>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</si>
  <si>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</si>
  <si>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</si>
  <si>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</si>
  <si>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</si>
  <si>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</si>
  <si>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</si>
  <si>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</si>
  <si>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</si>
  <si>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</si>
  <si>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</si>
  <si>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</si>
  <si>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</si>
  <si>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</si>
  <si>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</si>
  <si>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</si>
  <si>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</si>
  <si>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</si>
  <si>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</si>
  <si>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</si>
  <si>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</si>
  <si>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</si>
  <si>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</si>
  <si>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</si>
  <si>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</si>
  <si>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</si>
  <si>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</si>
  <si>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</si>
  <si>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</si>
  <si>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</si>
  <si>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</si>
  <si>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</si>
  <si>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</si>
  <si>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</si>
  <si>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</si>
  <si>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</si>
  <si>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</si>
  <si>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</si>
  <si>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</si>
  <si>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</si>
  <si>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</si>
  <si>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</si>
  <si>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</si>
  <si>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</si>
  <si>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</si>
  <si>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</si>
  <si>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</si>
  <si>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</si>
  <si>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</si>
  <si>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</si>
  <si>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</si>
  <si>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</si>
  <si>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</si>
  <si>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</si>
  <si>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</si>
  <si>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</si>
  <si>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</si>
  <si>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</si>
  <si>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</si>
  <si>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</si>
  <si>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</si>
  <si>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</si>
  <si>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</si>
  <si>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</si>
  <si>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</si>
  <si>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</si>
  <si>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</si>
  <si>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</si>
  <si>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</si>
  <si>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</si>
  <si>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</si>
  <si>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</si>
  <si>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</si>
  <si>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</si>
  <si>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</si>
  <si>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</si>
  <si>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</si>
  <si>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</si>
  <si>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</si>
  <si>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</si>
  <si>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</si>
  <si>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</si>
  <si>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</si>
  <si>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</si>
  <si>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</si>
  <si>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</si>
  <si>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</si>
  <si>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</si>
  <si>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</si>
  <si>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</si>
  <si>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</si>
  <si>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</si>
  <si>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</si>
  <si>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</si>
  <si>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</si>
  <si>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</si>
  <si>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</si>
  <si>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</si>
  <si>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</si>
  <si>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</si>
  <si>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</si>
  <si>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</si>
  <si>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</si>
  <si>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</si>
  <si>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</si>
  <si>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</si>
  <si>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</si>
  <si>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</si>
  <si>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</si>
  <si>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</si>
  <si>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</si>
  <si>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</si>
  <si>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</si>
  <si>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</si>
  <si>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</si>
  <si>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</si>
  <si>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</si>
  <si>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</si>
  <si>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</si>
  <si>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</si>
  <si>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</si>
  <si>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</si>
  <si>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</si>
  <si>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</si>
  <si>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</si>
  <si>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</si>
  <si>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</si>
  <si>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</si>
  <si>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</si>
  <si>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</si>
  <si>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</si>
  <si>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</si>
  <si>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</si>
  <si>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</si>
  <si>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</si>
  <si>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</si>
  <si>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</si>
  <si>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</si>
  <si>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</si>
  <si>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</si>
  <si>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</si>
  <si>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</si>
  <si>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</si>
  <si>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</si>
  <si>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</si>
  <si>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</si>
  <si>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</si>
  <si>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</si>
  <si>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</si>
  <si>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</si>
  <si>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</si>
  <si>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</si>
  <si>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</si>
  <si>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</si>
  <si>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</si>
  <si>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</si>
  <si>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</si>
  <si>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</si>
  <si>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</si>
  <si>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</si>
  <si>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</si>
  <si>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</si>
  <si>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</si>
  <si>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</si>
  <si>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</si>
  <si>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</si>
  <si>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</si>
  <si>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</si>
  <si>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</si>
  <si>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</si>
  <si>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</si>
  <si>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</si>
  <si>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</si>
  <si>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</si>
  <si>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</si>
  <si>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</si>
  <si>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</si>
  <si>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</si>
  <si>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</si>
  <si>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</si>
  <si>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</si>
  <si>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</si>
  <si>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</si>
  <si>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</si>
  <si>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</si>
  <si>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</si>
  <si>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</si>
  <si>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</si>
  <si>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</si>
  <si>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</si>
  <si>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</si>
  <si>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</si>
  <si>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</si>
  <si>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</si>
  <si>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</si>
  <si>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</si>
  <si>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</si>
  <si>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</si>
  <si>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</si>
  <si>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</si>
  <si>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</si>
  <si>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</si>
  <si>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</si>
  <si>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</si>
  <si>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</si>
  <si>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</si>
  <si>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</si>
  <si>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</si>
  <si>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</si>
  <si>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</si>
  <si>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</si>
  <si>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</si>
  <si>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</si>
  <si>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</si>
  <si>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</si>
  <si>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</si>
  <si>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</si>
  <si>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</si>
  <si>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</si>
  <si>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</si>
  <si>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</si>
  <si>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</si>
  <si>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</si>
  <si>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</si>
  <si>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</si>
  <si>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</si>
  <si>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</si>
  <si>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</si>
  <si>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</si>
  <si>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</si>
  <si>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</si>
  <si>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</si>
  <si>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</si>
  <si>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</si>
  <si>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</si>
  <si>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</si>
  <si>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</si>
  <si>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</si>
  <si>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</si>
  <si>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</si>
  <si>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</si>
  <si>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</si>
  <si>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</si>
  <si>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</si>
  <si>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</si>
  <si>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</si>
  <si>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</si>
  <si>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</si>
  <si>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</si>
  <si>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</si>
  <si>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</si>
  <si>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</si>
  <si>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</si>
  <si>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</si>
  <si>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</si>
  <si>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</si>
  <si>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</si>
  <si>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</si>
  <si>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</si>
  <si>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</si>
  <si>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</si>
  <si>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</si>
  <si>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</si>
  <si>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</si>
  <si>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</si>
  <si>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</si>
  <si>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</si>
  <si>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</si>
  <si>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</si>
  <si>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</si>
  <si>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</si>
  <si>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</si>
  <si>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</si>
  <si>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</si>
  <si>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</si>
  <si>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</si>
  <si>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</si>
  <si>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</si>
  <si>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</si>
  <si>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</si>
  <si>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</si>
  <si>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</si>
  <si>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</si>
  <si>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</si>
  <si>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</si>
  <si>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</si>
  <si>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</si>
  <si>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</si>
  <si>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</si>
  <si>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</si>
  <si>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</si>
  <si>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</si>
  <si>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</si>
  <si>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</si>
  <si>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</si>
  <si>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</si>
  <si>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</si>
  <si>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</si>
  <si>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</si>
  <si>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</si>
  <si>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</si>
  <si>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</si>
  <si>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</si>
  <si>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</si>
  <si>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</si>
  <si>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</si>
  <si>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</si>
  <si>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</si>
  <si>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</si>
  <si>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</si>
  <si>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</si>
  <si>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</si>
  <si>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</si>
  <si>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</si>
  <si>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</si>
  <si>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</si>
  <si>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</si>
  <si>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</si>
  <si>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</si>
  <si>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</si>
  <si>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</si>
  <si>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</si>
  <si>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</si>
  <si>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</si>
  <si>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</si>
  <si>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</si>
  <si>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</si>
  <si>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</si>
  <si>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</si>
  <si>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</si>
  <si>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</si>
  <si>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</si>
  <si>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</si>
  <si>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</si>
  <si>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</si>
  <si>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</si>
  <si>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</si>
  <si>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</si>
  <si>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</si>
  <si>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</si>
  <si>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</si>
  <si>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</si>
  <si>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</si>
  <si>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</si>
  <si>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</si>
  <si>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</si>
  <si>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</si>
  <si>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</si>
  <si>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</si>
  <si>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</si>
  <si>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</si>
  <si>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</si>
  <si>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</si>
  <si>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</si>
  <si>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</si>
  <si>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</si>
  <si>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</si>
  <si>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</si>
  <si>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</si>
  <si>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</si>
  <si>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</si>
  <si>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</si>
  <si>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</si>
  <si>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</si>
  <si>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</si>
  <si>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</si>
  <si>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</si>
  <si>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</si>
  <si>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</si>
  <si>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</si>
  <si>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</si>
  <si>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</si>
  <si>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</si>
  <si>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</si>
  <si>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</si>
  <si>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</si>
  <si>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</si>
  <si>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</si>
  <si>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</si>
  <si>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</si>
  <si>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</si>
  <si>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</si>
  <si>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</si>
  <si>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</si>
  <si>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</si>
  <si>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</si>
  <si>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</si>
  <si>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</si>
  <si>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</si>
  <si>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</si>
  <si>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</si>
  <si>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</si>
  <si>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</si>
  <si>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</si>
  <si>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</si>
  <si>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</si>
  <si>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</si>
  <si>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</si>
  <si>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</si>
  <si>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</si>
  <si>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</si>
  <si>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</si>
  <si>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</si>
  <si>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</si>
  <si>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</si>
  <si>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</si>
  <si>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</si>
  <si>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</si>
  <si>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</si>
  <si>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</si>
  <si>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</si>
  <si>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</si>
  <si>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</si>
  <si>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</si>
  <si>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</si>
  <si>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</si>
  <si>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</si>
  <si>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</si>
  <si>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</si>
  <si>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</si>
  <si>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</si>
  <si>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</si>
  <si>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</si>
  <si>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</si>
  <si>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</si>
  <si>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</si>
  <si>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</si>
  <si>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</si>
  <si>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</si>
  <si>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</si>
  <si>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</si>
  <si>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</si>
  <si>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</si>
  <si>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</si>
  <si>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</si>
  <si>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</si>
  <si>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</si>
  <si>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</si>
  <si>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</si>
  <si>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</si>
  <si>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</si>
  <si>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</si>
  <si>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</si>
  <si>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</si>
  <si>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</si>
  <si>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</si>
  <si>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</si>
  <si>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</si>
  <si>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</si>
  <si>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</si>
  <si>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</si>
  <si>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</si>
  <si>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</si>
  <si>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</si>
  <si>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</si>
  <si>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</si>
  <si>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</si>
  <si>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</si>
  <si>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</si>
  <si>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</si>
  <si>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</si>
  <si>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</si>
  <si>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</si>
  <si>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</si>
  <si>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</si>
  <si>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</si>
  <si>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</si>
  <si>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</si>
  <si>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</si>
  <si>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</si>
  <si>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</si>
  <si>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</si>
  <si>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</si>
  <si>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</si>
  <si>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</si>
  <si>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</si>
  <si>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</si>
  <si>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</si>
  <si>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</si>
  <si>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</si>
  <si>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</si>
  <si>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</si>
  <si>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</si>
  <si>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</si>
  <si>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</si>
  <si>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</si>
  <si>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</si>
  <si>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</si>
  <si>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</si>
  <si>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</si>
  <si>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</si>
  <si>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</si>
  <si>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</si>
  <si>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</si>
  <si>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</si>
  <si>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</si>
  <si>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</si>
  <si>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</si>
  <si>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</si>
  <si>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</si>
  <si>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</si>
  <si>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</si>
  <si>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</si>
  <si>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</si>
  <si>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</si>
  <si>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</si>
  <si>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</si>
  <si>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</si>
  <si>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</si>
  <si>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</si>
  <si>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</si>
  <si>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</si>
  <si>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</si>
  <si>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</si>
  <si>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</si>
  <si>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</si>
  <si>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</si>
  <si>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</si>
  <si>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</si>
  <si>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</si>
  <si>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</si>
  <si>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</si>
  <si>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</si>
  <si>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</si>
  <si>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</si>
  <si>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</si>
  <si>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</si>
  <si>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</si>
  <si>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</si>
  <si>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</si>
  <si>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</si>
  <si>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</si>
  <si>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</si>
  <si>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</si>
  <si>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</si>
  <si>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</si>
  <si>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</si>
  <si>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</si>
  <si>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</si>
  <si>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</si>
  <si>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</si>
  <si>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</si>
  <si>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</si>
  <si>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</si>
  <si>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</si>
  <si>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</si>
  <si>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</si>
  <si>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</si>
  <si>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</si>
  <si>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</si>
  <si>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</si>
  <si>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</si>
  <si>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</si>
  <si>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</si>
  <si>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</si>
  <si>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</si>
  <si>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</si>
  <si>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</si>
  <si>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</si>
  <si>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</si>
  <si>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</si>
  <si>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</si>
  <si>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</si>
  <si>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</si>
  <si>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</si>
  <si>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</si>
  <si>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</si>
  <si>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</si>
  <si>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</si>
  <si>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</si>
  <si>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</si>
  <si>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</si>
  <si>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</si>
  <si>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</si>
  <si>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</si>
  <si>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</si>
  <si>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</si>
  <si>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</si>
  <si>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</si>
  <si>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</si>
  <si>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</si>
  <si>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</si>
  <si>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</si>
  <si>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</si>
  <si>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</si>
  <si>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</si>
  <si>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</si>
  <si>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</si>
  <si>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</si>
  <si>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</si>
  <si>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</si>
  <si>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</si>
  <si>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</si>
  <si>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</si>
  <si>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</si>
  <si>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</si>
  <si>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</si>
  <si>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</si>
  <si>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</si>
  <si>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</si>
  <si>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</si>
  <si>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</si>
  <si>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</si>
  <si>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</si>
  <si>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</si>
  <si>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</si>
  <si>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</si>
  <si>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</si>
  <si>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</si>
  <si>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</si>
  <si>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</si>
  <si>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</si>
  <si>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</si>
  <si>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</si>
  <si>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</si>
  <si>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</si>
  <si>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</si>
  <si>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</si>
  <si>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</si>
  <si>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</si>
  <si>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</si>
  <si>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</si>
  <si>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</si>
  <si>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</si>
  <si>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</si>
  <si>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</si>
  <si>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</si>
  <si>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</si>
  <si>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</si>
  <si>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</si>
  <si>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</si>
  <si>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</si>
  <si>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</si>
  <si>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</si>
  <si>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</si>
  <si>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</si>
  <si>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</si>
  <si>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</si>
  <si>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</si>
  <si>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</si>
  <si>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</si>
  <si>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</si>
  <si>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</si>
  <si>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</si>
  <si>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</si>
  <si>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</si>
  <si>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</si>
  <si>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</si>
  <si>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</si>
  <si>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</si>
  <si>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</si>
  <si>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</si>
  <si>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</si>
  <si>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</si>
  <si>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</si>
  <si>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</si>
  <si>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</si>
  <si>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</si>
  <si>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</si>
  <si>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</si>
  <si>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</si>
  <si>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</si>
  <si>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</si>
  <si>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</si>
  <si>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</si>
  <si>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</si>
  <si>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</si>
  <si>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</si>
  <si>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</si>
  <si>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</si>
  <si>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</si>
  <si>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</si>
  <si>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</si>
  <si>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</si>
  <si>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</si>
  <si>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</si>
  <si>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</si>
  <si>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</si>
  <si>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</si>
  <si>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</si>
  <si>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</si>
  <si>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</si>
  <si>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</si>
  <si>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</si>
  <si>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</si>
  <si>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</si>
  <si>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</si>
  <si>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</si>
  <si>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</si>
  <si>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</si>
  <si>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</si>
  <si>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</si>
  <si>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</si>
  <si>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</si>
  <si>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</si>
  <si>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</si>
  <si>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</si>
  <si>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</si>
  <si>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</si>
  <si>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</si>
  <si>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</si>
  <si>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</si>
  <si>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</si>
  <si>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</si>
  <si>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</si>
  <si>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</si>
  <si>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</si>
  <si>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</si>
  <si>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</si>
  <si>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</si>
  <si>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</si>
  <si>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</si>
  <si>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</si>
  <si>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</si>
  <si>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</si>
  <si>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</si>
  <si>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</si>
  <si>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</si>
  <si>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</si>
  <si>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</si>
  <si>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</si>
  <si>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</si>
  <si>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</si>
  <si>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</si>
  <si>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</si>
  <si>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</si>
  <si>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</si>
  <si>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</si>
  <si>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</si>
  <si>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</si>
  <si>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</si>
  <si>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</si>
  <si>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</si>
  <si>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</si>
  <si>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</si>
  <si>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</si>
  <si>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</si>
  <si>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</si>
  <si>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</si>
  <si>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</si>
  <si>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</si>
  <si>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</si>
  <si>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</si>
  <si>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</si>
  <si>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</si>
  <si>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</si>
  <si>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</si>
  <si>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</si>
  <si>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</si>
  <si>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</si>
  <si>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</si>
  <si>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</si>
  <si>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</si>
  <si>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</si>
  <si>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</si>
  <si>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</si>
  <si>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</si>
  <si>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</si>
  <si>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</si>
  <si>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</si>
  <si>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</si>
  <si>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</si>
  <si>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</si>
  <si>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</si>
  <si>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</si>
  <si>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</si>
  <si>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</si>
  <si>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</si>
  <si>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</si>
  <si>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</si>
  <si>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</si>
  <si>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</si>
  <si>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</si>
  <si>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</si>
  <si>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</si>
  <si>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</si>
  <si>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</si>
  <si>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</si>
  <si>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</si>
  <si>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</si>
  <si>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</si>
  <si>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</si>
  <si>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</si>
  <si>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</si>
  <si>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</si>
  <si>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</si>
  <si>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</si>
  <si>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</si>
  <si>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</si>
  <si>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</si>
  <si>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</si>
  <si>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</si>
  <si>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</si>
  <si>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</si>
  <si>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</si>
  <si>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</si>
  <si>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</si>
  <si>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</si>
  <si>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</si>
  <si>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</si>
  <si>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</si>
  <si>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</si>
  <si>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</si>
  <si>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</si>
  <si>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</si>
  <si>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</si>
  <si>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</si>
  <si>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</si>
  <si>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</si>
  <si>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</si>
  <si>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</si>
  <si>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</si>
  <si>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</si>
  <si>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</si>
  <si>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</si>
  <si>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</si>
  <si>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</si>
  <si>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</si>
  <si>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</si>
  <si>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</si>
  <si>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</si>
  <si>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</si>
  <si>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</si>
  <si>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</si>
  <si>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</si>
  <si>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</si>
  <si>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</si>
  <si>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</si>
  <si>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</si>
  <si>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</si>
  <si>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</si>
  <si>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</si>
  <si>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</si>
  <si>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</si>
  <si>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</si>
  <si>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</si>
  <si>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</si>
  <si>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</si>
  <si>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</si>
  <si>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</si>
  <si>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</si>
  <si>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</si>
  <si>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</si>
  <si>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</si>
  <si>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</si>
  <si>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</si>
  <si>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</si>
  <si>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</si>
  <si>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</si>
  <si>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</si>
  <si>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</si>
  <si>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</si>
  <si>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</si>
  <si>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</si>
  <si>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</si>
  <si>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</si>
  <si>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</si>
  <si>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</si>
  <si>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</si>
  <si>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</si>
  <si>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</si>
  <si>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</si>
  <si>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</si>
  <si>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</si>
  <si>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</si>
  <si>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</si>
  <si>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</si>
  <si>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</si>
  <si>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</si>
  <si>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</si>
  <si>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</si>
  <si>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</si>
  <si>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</si>
  <si>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</si>
  <si>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</si>
  <si>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</si>
  <si>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</si>
  <si>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</si>
  <si>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</si>
  <si>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</si>
  <si>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</si>
  <si>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</si>
  <si>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</si>
  <si>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</si>
  <si>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</si>
  <si>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</si>
  <si>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</si>
  <si>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</si>
  <si>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</si>
  <si>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</si>
  <si>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</si>
  <si>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</si>
  <si>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</si>
  <si>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</si>
  <si>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</si>
  <si>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</si>
  <si>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</si>
  <si>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</si>
  <si>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</si>
  <si>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</si>
  <si>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</si>
  <si>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</si>
  <si>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</si>
  <si>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</si>
  <si>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</si>
  <si>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</si>
  <si>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</si>
  <si>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</si>
  <si>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</si>
  <si>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</si>
  <si>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</si>
  <si>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</si>
  <si>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</si>
  <si>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</si>
  <si>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</si>
  <si>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</si>
  <si>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</si>
  <si>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</si>
  <si>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</si>
  <si>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</si>
  <si>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</si>
  <si>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</si>
  <si>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</si>
  <si>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</si>
  <si>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</si>
  <si>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</si>
  <si>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</si>
  <si>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</si>
  <si>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</si>
  <si>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</si>
  <si>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</si>
  <si>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</si>
  <si>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</si>
  <si>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</si>
  <si>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</si>
  <si>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</si>
  <si>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</si>
  <si>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</si>
  <si>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</si>
  <si>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</si>
  <si>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</si>
  <si>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</si>
  <si>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</si>
  <si>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</si>
  <si>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</si>
  <si>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</si>
  <si>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</si>
  <si>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</si>
  <si>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</si>
  <si>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</si>
  <si>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</si>
  <si>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</si>
  <si>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</si>
  <si>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</si>
  <si>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</si>
  <si>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</si>
  <si>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</si>
  <si>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</si>
  <si>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</si>
  <si>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</si>
  <si>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</si>
  <si>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</si>
  <si>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</si>
  <si>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</si>
  <si>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</si>
  <si>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</si>
  <si>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</si>
  <si>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</si>
  <si>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</si>
  <si>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</si>
  <si>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</si>
  <si>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</si>
  <si>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</si>
  <si>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</si>
  <si>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</si>
  <si>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</si>
  <si>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</si>
  <si>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</si>
  <si>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</si>
  <si>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</si>
  <si>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</si>
  <si>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</si>
  <si>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</si>
  <si>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</si>
  <si>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</si>
  <si>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</si>
  <si>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</si>
  <si>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</si>
  <si>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</si>
  <si>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</si>
  <si>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</si>
  <si>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</si>
  <si>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</si>
  <si>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</si>
  <si>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</si>
  <si>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</si>
  <si>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</si>
  <si>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</si>
  <si>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</si>
  <si>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</si>
  <si>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</si>
  <si>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</si>
  <si>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</si>
  <si>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</si>
  <si>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</si>
  <si>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</si>
  <si>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</si>
  <si>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</si>
  <si>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</si>
  <si>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</si>
  <si>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</si>
  <si>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</si>
  <si>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</si>
  <si>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</si>
  <si>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</si>
  <si>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</si>
  <si>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</si>
  <si>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</si>
  <si>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</si>
  <si>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</si>
  <si>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</si>
  <si>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</si>
  <si>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</si>
  <si>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</si>
  <si>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</si>
  <si>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</si>
  <si>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</si>
  <si>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</si>
  <si>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</si>
  <si>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</si>
  <si>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</si>
  <si>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</si>
  <si>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</si>
  <si>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</si>
  <si>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</si>
  <si>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</si>
  <si>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</si>
  <si>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</si>
  <si>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</si>
  <si>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</si>
  <si>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</si>
  <si>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</si>
  <si>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</si>
  <si>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</si>
  <si>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</si>
  <si>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</si>
  <si>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</si>
  <si>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</si>
  <si>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</si>
  <si>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</si>
  <si>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</si>
  <si>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</si>
  <si>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</si>
  <si>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</si>
  <si>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</si>
  <si>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</si>
  <si>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</si>
  <si>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</si>
  <si>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</si>
  <si>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</si>
  <si>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</si>
  <si>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</si>
  <si>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</si>
  <si>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</si>
  <si>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</si>
  <si>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</si>
  <si>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</si>
  <si>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</si>
  <si>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</si>
  <si>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</si>
  <si>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</si>
  <si>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</si>
  <si>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</si>
  <si>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</si>
  <si>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</si>
  <si>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</si>
  <si>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</si>
  <si>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</si>
  <si>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</si>
  <si>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</si>
  <si>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</si>
  <si>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</si>
  <si>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</si>
  <si>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</si>
  <si>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</si>
  <si>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</si>
  <si>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</si>
  <si>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</si>
  <si>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</si>
  <si>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</si>
  <si>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</si>
  <si>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</si>
  <si>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</si>
  <si>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</si>
  <si>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</si>
  <si>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</si>
  <si>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</si>
  <si>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</si>
  <si>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</si>
  <si>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</si>
  <si>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</si>
  <si>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</si>
  <si>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</si>
  <si>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</si>
  <si>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</si>
  <si>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</si>
  <si>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</si>
  <si>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</si>
  <si>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</si>
  <si>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</si>
  <si>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</si>
  <si>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</si>
  <si>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</si>
  <si>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</si>
  <si>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</si>
  <si>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</si>
  <si>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</si>
  <si>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</si>
  <si>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</si>
  <si>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</si>
  <si>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</si>
  <si>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</si>
  <si>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</si>
  <si>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</si>
  <si>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</si>
  <si>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</si>
  <si>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</si>
  <si>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</si>
  <si>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</si>
  <si>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</si>
  <si>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</si>
  <si>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</si>
  <si>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</si>
  <si>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</si>
  <si>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</si>
  <si>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</si>
  <si>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</si>
  <si>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</si>
  <si>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</si>
  <si>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</si>
  <si>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</si>
  <si>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</si>
  <si>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</si>
  <si>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</si>
  <si>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</si>
  <si>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</si>
  <si>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</si>
  <si>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</si>
  <si>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</si>
  <si>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</si>
  <si>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</si>
  <si>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</si>
  <si>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</si>
  <si>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</si>
  <si>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</si>
  <si>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</si>
  <si>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</si>
  <si>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</si>
  <si>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</si>
  <si>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</si>
  <si>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</si>
  <si>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</si>
  <si>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</si>
  <si>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</si>
  <si>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</si>
  <si>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</si>
  <si>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</si>
  <si>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</si>
  <si>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</si>
  <si>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</si>
  <si>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</si>
  <si>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</si>
  <si>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</si>
  <si>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</si>
  <si>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</si>
  <si>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</si>
  <si>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</si>
  <si>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</si>
  <si>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</si>
  <si>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</si>
  <si>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</si>
  <si>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</si>
  <si>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</si>
  <si>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</si>
  <si>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</si>
  <si>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</si>
  <si>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</si>
  <si>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</si>
  <si>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</si>
  <si>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</si>
  <si>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</si>
  <si>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</si>
  <si>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</si>
  <si>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</si>
  <si>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</si>
  <si>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</si>
  <si>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</si>
  <si>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</si>
  <si>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</si>
  <si>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</si>
  <si>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</si>
  <si>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</si>
  <si>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</si>
  <si>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</si>
  <si>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</si>
  <si>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</si>
  <si>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</si>
  <si>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</si>
  <si>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</si>
  <si>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</si>
  <si>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</si>
  <si>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</si>
  <si>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</si>
  <si>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</si>
  <si>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</si>
  <si>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</si>
  <si>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</si>
  <si>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</si>
  <si>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</si>
  <si>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</si>
  <si>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</si>
  <si>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</si>
  <si>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</si>
  <si>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</si>
  <si>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</si>
  <si>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</si>
  <si>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</si>
  <si>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</si>
  <si>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</si>
  <si>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</si>
  <si>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</si>
  <si>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</si>
  <si>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</si>
  <si>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</si>
  <si>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</si>
  <si>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</si>
  <si>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</si>
  <si>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</si>
  <si>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</si>
  <si>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</si>
  <si>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</si>
  <si>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</si>
  <si>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</si>
  <si>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</si>
  <si>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</si>
  <si>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</si>
  <si>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</si>
  <si>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</si>
  <si>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</si>
  <si>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</si>
  <si>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</si>
  <si>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</si>
  <si>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</si>
  <si>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</si>
  <si>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</si>
  <si>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</si>
  <si>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</si>
  <si>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</si>
  <si>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</si>
  <si>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</si>
  <si>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</si>
  <si>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</si>
  <si>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</si>
  <si>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</si>
  <si>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</si>
  <si>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</si>
  <si>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</si>
  <si>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</si>
  <si>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</si>
  <si>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</si>
  <si>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</si>
  <si>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</si>
  <si>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</si>
  <si>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</si>
  <si>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</si>
  <si>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</si>
  <si>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</si>
  <si>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</si>
  <si>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</si>
  <si>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</si>
  <si>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</si>
  <si>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</si>
  <si>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</si>
  <si>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</si>
  <si>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</si>
  <si>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</si>
  <si>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</si>
  <si>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</si>
  <si>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</si>
  <si>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</si>
  <si>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</si>
  <si>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</si>
  <si>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</si>
  <si>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</si>
  <si>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</si>
  <si>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</si>
  <si>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</si>
  <si>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</si>
  <si>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</si>
  <si>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</si>
  <si>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</si>
  <si>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</si>
  <si>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</si>
  <si>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</si>
  <si>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</si>
  <si>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</si>
  <si>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</si>
  <si>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</si>
  <si>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</si>
  <si>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</si>
  <si>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</si>
  <si>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</si>
  <si>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</si>
  <si>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</si>
  <si>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</si>
  <si>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</si>
  <si>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</si>
  <si>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</si>
  <si>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</si>
  <si>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</si>
  <si>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</si>
  <si>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</si>
  <si>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</si>
  <si>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</si>
  <si>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</si>
  <si>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</si>
  <si>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</si>
  <si>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</si>
  <si>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</si>
  <si>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</si>
  <si>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</si>
  <si>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</si>
  <si>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</si>
  <si>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</si>
  <si>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</si>
  <si>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</si>
  <si>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</si>
  <si>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</si>
  <si>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</si>
  <si>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</si>
  <si>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</si>
  <si>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</si>
  <si>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</si>
  <si>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</si>
  <si>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</si>
  <si>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</si>
  <si>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</si>
  <si>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</si>
  <si>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</si>
  <si>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</si>
  <si>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</si>
  <si>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</si>
  <si>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</si>
  <si>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</si>
  <si>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</si>
  <si>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</si>
  <si>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</si>
  <si>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</si>
  <si>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</si>
  <si>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</si>
  <si>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</si>
  <si>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</si>
  <si>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</si>
  <si>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</si>
  <si>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</si>
  <si>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</si>
  <si>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</si>
  <si>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</si>
  <si>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</si>
  <si>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</si>
  <si>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</si>
  <si>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</si>
  <si>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</si>
  <si>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</si>
  <si>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</si>
  <si>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</si>
  <si>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</si>
  <si>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</si>
  <si>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</si>
  <si>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</si>
  <si>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</si>
  <si>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</si>
  <si>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</si>
  <si>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</si>
  <si>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</si>
  <si>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</si>
  <si>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</si>
  <si>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</si>
  <si>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</si>
  <si>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</si>
  <si>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</si>
  <si>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</si>
  <si>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</si>
  <si>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</si>
  <si>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</si>
  <si>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</si>
  <si>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</si>
  <si>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</si>
  <si>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</si>
  <si>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</si>
  <si>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</si>
  <si>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</si>
  <si>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</si>
  <si>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</si>
  <si>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</si>
  <si>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</si>
  <si>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</si>
  <si>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</si>
  <si>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</si>
  <si>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</si>
  <si>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</si>
  <si>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</si>
  <si>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</si>
  <si>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</si>
  <si>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</si>
  <si>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</si>
  <si>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</si>
  <si>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</si>
  <si>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</si>
  <si>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</si>
  <si>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</si>
  <si>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</si>
  <si>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</si>
  <si>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</si>
  <si>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</si>
  <si>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</si>
  <si>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</si>
  <si>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</si>
  <si>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</si>
  <si>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</si>
  <si>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</si>
  <si>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</si>
  <si>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</si>
  <si>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</si>
  <si>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</si>
  <si>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</si>
  <si>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</si>
  <si>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</si>
  <si>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</si>
  <si>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</si>
  <si>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</si>
  <si>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</si>
  <si>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</si>
  <si>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</si>
  <si>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</si>
  <si>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</si>
  <si>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</si>
  <si>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</si>
  <si>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</si>
  <si>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</si>
  <si>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</si>
  <si>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</si>
  <si>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</si>
  <si>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</si>
  <si>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</si>
  <si>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</si>
  <si>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</si>
  <si>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</si>
  <si>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</si>
  <si>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</si>
  <si>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</si>
  <si>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</si>
  <si>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</si>
  <si>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</si>
  <si>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</si>
  <si>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</si>
  <si>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</si>
  <si>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</si>
  <si>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</si>
  <si>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</si>
  <si>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</si>
  <si>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</si>
  <si>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</si>
  <si>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</si>
  <si>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</si>
  <si>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</si>
  <si>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</si>
  <si>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</si>
  <si>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</si>
  <si>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</si>
  <si>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</si>
  <si>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</si>
  <si>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</si>
  <si>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</si>
  <si>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</si>
  <si>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</si>
  <si>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</si>
  <si>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</si>
  <si>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</si>
  <si>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</si>
  <si>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</si>
  <si>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</si>
  <si>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</si>
  <si>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</si>
  <si>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</si>
  <si>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</si>
  <si>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</si>
  <si>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</si>
  <si>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</si>
  <si>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</si>
  <si>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</si>
  <si>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</si>
  <si>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</si>
  <si>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</si>
  <si>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</si>
  <si>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</si>
  <si>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</si>
  <si>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</si>
  <si>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</si>
  <si>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</si>
  <si>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</si>
  <si>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</si>
  <si>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</si>
  <si>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</si>
  <si>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</si>
  <si>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</si>
  <si>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</si>
  <si>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</si>
  <si>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</si>
  <si>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</si>
  <si>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</si>
  <si>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</si>
  <si>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</si>
  <si>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</si>
  <si>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</si>
  <si>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</si>
  <si>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</si>
  <si>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</si>
  <si>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</si>
  <si>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</si>
  <si>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</si>
  <si>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</si>
  <si>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</si>
  <si>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</si>
  <si>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</si>
  <si>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</si>
  <si>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</si>
  <si>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</si>
  <si>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</si>
  <si>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</si>
  <si>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</si>
  <si>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</si>
  <si>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</si>
  <si>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</si>
  <si>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</si>
  <si>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</si>
  <si>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</si>
  <si>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</si>
  <si>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</si>
  <si>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</si>
  <si>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</si>
  <si>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</si>
  <si>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</si>
  <si>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</si>
  <si>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</si>
  <si>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</si>
  <si>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</si>
  <si>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</si>
  <si>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</si>
  <si>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</si>
  <si>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</si>
  <si>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</si>
  <si>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</si>
  <si>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</si>
  <si>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</si>
  <si>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</si>
  <si>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</si>
  <si>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</si>
  <si>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</si>
  <si>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</si>
  <si>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</si>
  <si>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</si>
  <si>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</si>
  <si>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</si>
  <si>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</si>
  <si>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</si>
  <si>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</si>
  <si>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</si>
  <si>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</si>
  <si>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</si>
  <si>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</si>
  <si>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</si>
  <si>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</si>
  <si>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</si>
  <si>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</si>
  <si>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</si>
  <si>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</si>
  <si>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</si>
  <si>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</si>
  <si>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</si>
  <si>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</si>
  <si>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</si>
  <si>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</si>
  <si>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</si>
  <si>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</si>
  <si>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</si>
  <si>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</si>
  <si>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</si>
  <si>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</si>
  <si>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</si>
  <si>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</si>
  <si>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</si>
  <si>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</si>
  <si>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</si>
  <si>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</si>
  <si>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</si>
  <si>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</si>
  <si>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</si>
  <si>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</si>
  <si>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</si>
  <si>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</si>
  <si>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</si>
  <si>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</si>
  <si>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</si>
  <si>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</si>
  <si>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</si>
  <si>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</si>
  <si>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</si>
  <si>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</si>
  <si>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</si>
  <si>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</si>
  <si>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</si>
  <si>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</si>
  <si>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</si>
  <si>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</si>
  <si>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</si>
  <si>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</si>
  <si>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</si>
  <si>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</si>
  <si>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</si>
  <si>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</si>
  <si>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</si>
  <si>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</si>
  <si>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</si>
  <si>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</si>
  <si>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</si>
  <si>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</si>
  <si>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</si>
  <si>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</si>
  <si>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</si>
  <si>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</si>
  <si>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</si>
  <si>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</si>
  <si>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</si>
  <si>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</si>
  <si>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</si>
  <si>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</si>
  <si>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</si>
  <si>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</si>
  <si>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</si>
  <si>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</si>
  <si>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</si>
  <si>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</si>
  <si>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</si>
  <si>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</si>
  <si>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</si>
  <si>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</si>
  <si>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</si>
  <si>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</si>
  <si>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</si>
  <si>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</si>
  <si>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</si>
  <si>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</si>
  <si>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</si>
  <si>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</si>
  <si>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</si>
  <si>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</si>
  <si>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</si>
  <si>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</si>
  <si>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</si>
  <si>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</si>
  <si>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</si>
  <si>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</si>
  <si>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</si>
  <si>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</si>
  <si>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</si>
  <si>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</si>
  <si>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</si>
  <si>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</si>
  <si>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</si>
  <si>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</si>
  <si>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</si>
  <si>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</si>
  <si>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</si>
  <si>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</si>
  <si>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</si>
  <si>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</si>
  <si>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</si>
  <si>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</si>
  <si>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</si>
  <si>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</si>
  <si>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</si>
  <si>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</si>
  <si>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</si>
  <si>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</si>
  <si>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</si>
  <si>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</si>
  <si>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</si>
  <si>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</si>
  <si>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</si>
  <si>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</si>
  <si>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</si>
  <si>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</si>
  <si>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</si>
  <si>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</si>
  <si>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</si>
  <si>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</si>
  <si>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</si>
  <si>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</si>
  <si>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</si>
  <si>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</si>
  <si>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</si>
  <si>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</si>
  <si>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</si>
  <si>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</si>
  <si>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</si>
  <si>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</si>
  <si>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</si>
  <si>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</si>
  <si>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</si>
  <si>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</si>
  <si>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</si>
  <si>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</si>
  <si>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</si>
  <si>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</si>
  <si>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</si>
  <si>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</si>
  <si>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</si>
  <si>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</si>
  <si>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</si>
  <si>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</si>
  <si>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</si>
  <si>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</si>
  <si>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</si>
  <si>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</si>
  <si>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</si>
  <si>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</si>
  <si>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</si>
  <si>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</si>
  <si>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</si>
  <si>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</si>
  <si>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</si>
  <si>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</si>
  <si>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</si>
  <si>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</si>
  <si>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</si>
  <si>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</si>
  <si>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</si>
  <si>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</si>
  <si>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</si>
  <si>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</si>
  <si>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</si>
  <si>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</si>
  <si>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</si>
  <si>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</si>
  <si>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</si>
  <si>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</si>
  <si>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</si>
  <si>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</si>
  <si>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</si>
  <si>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</si>
  <si>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</si>
  <si>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</si>
  <si>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</si>
  <si>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</si>
  <si>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</si>
  <si>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</si>
  <si>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</si>
  <si>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</si>
  <si>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</si>
  <si>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</si>
  <si>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</si>
  <si>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</si>
  <si>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</si>
  <si>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</si>
  <si>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</si>
  <si>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</si>
  <si>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</si>
  <si>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</si>
  <si>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</si>
  <si>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</si>
  <si>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</si>
  <si>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</si>
  <si>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</si>
  <si>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</si>
  <si>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</si>
  <si>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</si>
  <si>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</si>
  <si>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</si>
  <si>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</si>
  <si>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</si>
  <si>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</si>
  <si>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</si>
  <si>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</si>
  <si>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</si>
  <si>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</si>
  <si>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</si>
  <si>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</si>
  <si>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</si>
  <si>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</si>
  <si>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</si>
  <si>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</si>
  <si>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</si>
  <si>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</si>
  <si>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</si>
  <si>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</si>
  <si>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</si>
  <si>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</si>
  <si>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</si>
  <si>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</si>
  <si>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</si>
  <si>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</si>
  <si>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</si>
  <si>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</si>
  <si>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</si>
  <si>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</si>
  <si>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</si>
  <si>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</si>
  <si>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</si>
  <si>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</si>
  <si>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</si>
  <si>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</si>
  <si>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</si>
  <si>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</si>
  <si>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</si>
  <si>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</si>
  <si>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</si>
  <si>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</si>
  <si>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</si>
  <si>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</si>
  <si>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</si>
  <si>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</si>
  <si>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</si>
  <si>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</si>
  <si>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</si>
  <si>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</si>
  <si>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</si>
  <si>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</si>
  <si>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</si>
  <si>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</si>
  <si>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</si>
  <si>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</si>
  <si>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</si>
  <si>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</si>
  <si>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</si>
  <si>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</si>
  <si>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</si>
  <si>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</si>
  <si>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</si>
  <si>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</si>
  <si>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</si>
  <si>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</si>
  <si>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</si>
  <si>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</si>
  <si>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</si>
  <si>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</si>
  <si>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</si>
  <si>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</si>
  <si>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</si>
  <si>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</si>
  <si>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</si>
  <si>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</si>
  <si>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</si>
  <si>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</si>
  <si>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</si>
  <si>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</si>
  <si>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</si>
  <si>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</si>
  <si>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</si>
  <si>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</si>
  <si>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</si>
  <si>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</si>
  <si>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</si>
  <si>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</si>
  <si>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</si>
  <si>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</si>
  <si>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</si>
  <si>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</si>
  <si>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</si>
  <si>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</si>
  <si>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</si>
  <si>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</si>
  <si>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</si>
  <si>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</si>
  <si>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</si>
  <si>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</si>
  <si>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</si>
  <si>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</si>
  <si>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</si>
  <si>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</si>
  <si>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</si>
  <si>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</si>
  <si>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</si>
  <si>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</si>
  <si>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</si>
  <si>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</si>
  <si>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</si>
  <si>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</si>
  <si>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</si>
  <si>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</si>
  <si>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</si>
  <si>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</si>
  <si>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</si>
  <si>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</si>
  <si>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</si>
  <si>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</si>
  <si>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</si>
  <si>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</si>
  <si>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</si>
  <si>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</si>
  <si>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</si>
  <si>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</si>
  <si>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</si>
  <si>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</si>
  <si>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</si>
  <si>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</si>
  <si>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</si>
  <si>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</si>
  <si>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</si>
  <si>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</si>
  <si>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</si>
  <si>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</si>
  <si>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</si>
  <si>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</si>
  <si>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</si>
  <si>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</si>
  <si>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</si>
  <si>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</si>
  <si>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</si>
  <si>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</si>
  <si>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</si>
  <si>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</si>
  <si>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</si>
  <si>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</si>
  <si>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</si>
  <si>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</si>
  <si>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</si>
  <si>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</si>
  <si>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</si>
  <si>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</si>
  <si>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</si>
  <si>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</si>
  <si>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</si>
  <si>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</si>
  <si>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</si>
  <si>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</si>
  <si>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</si>
  <si>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</si>
  <si>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</si>
  <si>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</si>
  <si>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</si>
  <si>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</si>
  <si>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</si>
  <si>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</si>
  <si>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</si>
  <si>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</si>
  <si>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</si>
  <si>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</si>
  <si>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</si>
  <si>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</si>
  <si>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</si>
  <si>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</si>
  <si>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</si>
  <si>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</si>
  <si>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</si>
  <si>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</si>
  <si>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</si>
  <si>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</si>
  <si>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</si>
  <si>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</si>
  <si>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</si>
  <si>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</si>
  <si>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</si>
  <si>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</si>
  <si>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</si>
  <si>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</si>
  <si>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</si>
  <si>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</si>
  <si>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</si>
  <si>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</si>
  <si>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</si>
  <si>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</si>
  <si>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</si>
  <si>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</si>
  <si>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</si>
  <si>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</si>
  <si>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</si>
  <si>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</si>
  <si>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</si>
  <si>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</si>
  <si>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</si>
  <si>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</si>
  <si>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</si>
  <si>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</si>
  <si>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</si>
  <si>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</si>
  <si>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</si>
  <si>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</si>
  <si>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</si>
  <si>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</si>
  <si>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</si>
  <si>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</si>
  <si>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</si>
  <si>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</si>
  <si>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</si>
  <si>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</si>
  <si>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</si>
  <si>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</si>
  <si>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</si>
  <si>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</si>
  <si>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</si>
  <si>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</si>
  <si>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</si>
  <si>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</si>
  <si>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</si>
  <si>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</si>
  <si>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</si>
  <si>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</si>
  <si>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</si>
  <si>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</si>
  <si>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</si>
  <si>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</si>
  <si>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</si>
  <si>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</si>
  <si>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</si>
  <si>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</si>
  <si>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</si>
  <si>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</si>
  <si>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</si>
  <si>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</si>
  <si>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</si>
  <si>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</si>
  <si>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</si>
  <si>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</si>
  <si>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</si>
  <si>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</si>
  <si>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</si>
  <si>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</si>
  <si>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</si>
  <si>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</si>
  <si>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</si>
  <si>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</si>
  <si>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</si>
  <si>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</si>
  <si>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</si>
  <si>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</si>
  <si>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</si>
  <si>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</si>
  <si>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</si>
  <si>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</si>
  <si>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</si>
  <si>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</si>
  <si>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</si>
  <si>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</si>
  <si>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</si>
  <si>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</si>
  <si>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</si>
  <si>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</si>
  <si>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</si>
  <si>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</si>
  <si>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</si>
  <si>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</si>
  <si>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</si>
  <si>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</si>
  <si>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</si>
  <si>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</si>
  <si>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</si>
  <si>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</si>
  <si>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</si>
  <si>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</si>
  <si>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</si>
  <si>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</si>
  <si>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</si>
  <si>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</si>
  <si>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</si>
  <si>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</si>
  <si>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</si>
  <si>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</si>
  <si>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</si>
  <si>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</si>
  <si>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</si>
  <si>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</si>
  <si>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</si>
  <si>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</si>
  <si>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</si>
  <si>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</si>
  <si>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</si>
  <si>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</si>
  <si>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</si>
  <si>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</si>
  <si>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</si>
  <si>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</si>
  <si>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</si>
  <si>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</si>
  <si>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</si>
  <si>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</si>
  <si>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</si>
  <si>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</si>
  <si>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</si>
  <si>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</si>
  <si>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</si>
  <si>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</si>
  <si>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</si>
  <si>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</si>
  <si>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</si>
  <si>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</si>
  <si>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</si>
  <si>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</si>
  <si>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</si>
  <si>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</si>
  <si>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</si>
  <si>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</si>
  <si>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</si>
  <si>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</si>
  <si>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</si>
  <si>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</si>
  <si>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</si>
  <si>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</si>
  <si>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</si>
  <si>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</si>
  <si>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</si>
  <si>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</si>
  <si>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</si>
  <si>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</si>
  <si>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</si>
  <si>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</si>
  <si>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</si>
  <si>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</si>
  <si>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</si>
  <si>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</si>
  <si>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</si>
  <si>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</si>
  <si>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</si>
  <si>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</si>
  <si>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</si>
  <si>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</si>
  <si>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</si>
  <si>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</si>
  <si>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</si>
  <si>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</si>
  <si>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</si>
  <si>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</si>
  <si>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</si>
  <si>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</si>
  <si>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</si>
  <si>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</si>
  <si>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</si>
  <si>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</si>
  <si>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</si>
  <si>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</si>
  <si>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</si>
  <si>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</si>
  <si>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</si>
  <si>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</si>
  <si>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</si>
  <si>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</si>
  <si>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</si>
  <si>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</si>
  <si>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</si>
  <si>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</si>
  <si>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</si>
  <si>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</si>
  <si>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</si>
  <si>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</si>
  <si>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</si>
  <si>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</si>
  <si>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</si>
  <si>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</si>
  <si>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</si>
  <si>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</si>
  <si>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</si>
  <si>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</si>
  <si>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</si>
  <si>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</si>
  <si>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</si>
  <si>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</si>
  <si>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</si>
  <si>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</si>
  <si>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</si>
  <si>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</si>
  <si>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</si>
  <si>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</si>
  <si>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</si>
  <si>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</si>
  <si>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</si>
  <si>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</si>
  <si>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</si>
  <si>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</si>
  <si>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</si>
  <si>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</si>
  <si>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</si>
  <si>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</si>
  <si>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</si>
  <si>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</si>
  <si>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</si>
  <si>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</si>
  <si>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</si>
  <si>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</si>
  <si>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</si>
  <si>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</si>
  <si>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</si>
  <si>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</si>
  <si>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</si>
  <si>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</si>
  <si>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</si>
  <si>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</si>
  <si>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</si>
  <si>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</si>
  <si>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</si>
  <si>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</si>
  <si>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</si>
  <si>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</si>
  <si>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</si>
  <si>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</si>
  <si>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</si>
  <si>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</si>
  <si>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</si>
  <si>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</si>
  <si>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</si>
  <si>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</si>
  <si>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</si>
  <si>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</si>
  <si>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</si>
  <si>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</si>
  <si>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</si>
  <si>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</si>
  <si>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</si>
  <si>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</si>
  <si>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</si>
  <si>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</si>
  <si>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</si>
  <si>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</si>
  <si>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</si>
  <si>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</si>
  <si>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</si>
  <si>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</si>
  <si>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</si>
  <si>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</si>
  <si>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</si>
  <si>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</si>
  <si>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</si>
  <si>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</si>
  <si>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</si>
  <si>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</si>
  <si>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</si>
  <si>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</si>
  <si>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</si>
  <si>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</si>
  <si>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</si>
  <si>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</si>
  <si>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</si>
  <si>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</si>
  <si>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</si>
  <si>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</si>
  <si>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</si>
  <si>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</si>
  <si>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</si>
  <si>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</si>
  <si>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</si>
  <si>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</si>
  <si>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</si>
  <si>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</si>
  <si>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</si>
  <si>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</si>
  <si>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</si>
  <si>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</si>
  <si>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</si>
  <si>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</si>
  <si>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</si>
  <si>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</si>
  <si>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</si>
  <si>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</si>
  <si>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</si>
  <si>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</si>
  <si>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</si>
  <si>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</si>
  <si>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</si>
  <si>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</si>
  <si>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</si>
  <si>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</si>
  <si>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</si>
  <si>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</si>
  <si>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</si>
  <si>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</si>
  <si>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</si>
  <si>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</si>
  <si>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</si>
  <si>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</si>
  <si>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</si>
  <si>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</si>
  <si>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</si>
  <si>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</si>
  <si>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</si>
  <si>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</si>
  <si>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</si>
  <si>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</si>
  <si>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</si>
  <si>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</si>
  <si>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</si>
  <si>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</si>
  <si>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</si>
  <si>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</si>
  <si>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</si>
  <si>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</si>
  <si>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</si>
  <si>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</si>
  <si>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</si>
  <si>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</si>
  <si>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</si>
  <si>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</si>
  <si>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</si>
  <si>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</si>
  <si>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</si>
  <si>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</si>
  <si>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</si>
  <si>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</si>
  <si>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</si>
  <si>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</si>
  <si>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</si>
  <si>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</si>
  <si>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</si>
  <si>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</si>
  <si>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</si>
  <si>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</si>
  <si>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</si>
  <si>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</si>
  <si>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</si>
  <si>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</si>
  <si>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</si>
  <si>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</si>
  <si>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</si>
  <si>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</si>
  <si>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</si>
  <si>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</si>
  <si>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</si>
  <si>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</si>
  <si>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</si>
  <si>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</si>
  <si>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</si>
  <si>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</si>
  <si>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</si>
  <si>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</si>
  <si>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</si>
  <si>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</si>
  <si>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</si>
  <si>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</si>
  <si>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</si>
  <si>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</si>
  <si>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</si>
  <si>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</si>
  <si>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</si>
  <si>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</si>
  <si>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</si>
  <si>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</si>
  <si>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</si>
  <si>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</si>
  <si>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</si>
  <si>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</si>
  <si>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</si>
  <si>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</si>
  <si>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</si>
  <si>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</si>
  <si>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</si>
  <si>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</si>
  <si>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</si>
  <si>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</si>
  <si>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</si>
  <si>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</si>
  <si>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</si>
  <si>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</si>
  <si>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</si>
  <si>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</si>
  <si>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</si>
  <si>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</si>
  <si>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</si>
  <si>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</si>
  <si>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</si>
  <si>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</si>
  <si>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</si>
  <si>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</si>
  <si>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</si>
  <si>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</si>
  <si>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</si>
  <si>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</si>
  <si>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</si>
  <si>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</si>
  <si>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</si>
  <si>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</si>
  <si>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</si>
  <si>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</si>
  <si>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</si>
  <si>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</si>
  <si>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</si>
  <si>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</si>
  <si>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</si>
  <si>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</si>
  <si>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</si>
  <si>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</si>
  <si>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</si>
  <si>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</si>
  <si>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</si>
  <si>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</si>
  <si>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</si>
  <si>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</si>
  <si>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</si>
  <si>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</si>
  <si>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</si>
  <si>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</si>
  <si>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</si>
  <si>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</si>
  <si>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</si>
  <si>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</si>
  <si>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</si>
  <si>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</si>
  <si>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</si>
  <si>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</si>
  <si>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</si>
  <si>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</si>
  <si>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</si>
  <si>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</si>
  <si>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</si>
  <si>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</si>
  <si>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</si>
  <si>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</si>
  <si>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</si>
  <si>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</si>
  <si>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</si>
  <si>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</si>
  <si>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</si>
  <si>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</si>
  <si>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</si>
  <si>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</si>
  <si>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</si>
  <si>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</si>
  <si>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</si>
  <si>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</si>
  <si>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</si>
  <si>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</si>
  <si>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</si>
  <si>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</si>
  <si>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</si>
  <si>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</si>
  <si>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</si>
  <si>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</si>
  <si>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</si>
  <si>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</si>
  <si>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</si>
  <si>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</si>
  <si>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</si>
  <si>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</si>
  <si>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</si>
  <si>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</si>
  <si>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</si>
  <si>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</si>
  <si>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</si>
  <si>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</si>
  <si>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</si>
  <si>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</si>
  <si>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</si>
  <si>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</si>
  <si>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</si>
  <si>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</si>
  <si>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</si>
  <si>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</si>
  <si>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</si>
  <si>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</si>
  <si>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</si>
  <si>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</si>
  <si>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</si>
  <si>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</si>
  <si>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</si>
  <si>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</si>
  <si>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</si>
  <si>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</si>
  <si>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</si>
  <si>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</si>
  <si>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</si>
  <si>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</si>
  <si>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</si>
  <si>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</si>
  <si>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</si>
  <si>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</si>
  <si>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</si>
  <si>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</si>
  <si>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</si>
  <si>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</si>
  <si>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</si>
  <si>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</si>
  <si>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</si>
  <si>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</si>
  <si>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</si>
  <si>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</si>
  <si>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</si>
  <si>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</si>
  <si>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</si>
  <si>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</si>
  <si>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</si>
  <si>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</si>
  <si>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</si>
  <si>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</si>
  <si>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</si>
  <si>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</si>
  <si>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</si>
  <si>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</si>
  <si>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</si>
  <si>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</si>
  <si>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</si>
  <si>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</si>
  <si>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</si>
  <si>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</si>
  <si>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</si>
  <si>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</si>
  <si>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</si>
  <si>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</si>
  <si>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</si>
  <si>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</si>
  <si>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</si>
  <si>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</si>
  <si>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</si>
  <si>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</si>
  <si>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</si>
  <si>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</si>
  <si>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</si>
  <si>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</si>
  <si>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</si>
  <si>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</si>
  <si>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</si>
  <si>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</si>
  <si>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</si>
  <si>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</si>
  <si>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</si>
  <si>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</si>
  <si>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</si>
  <si>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</si>
  <si>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</si>
  <si>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</si>
  <si>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</si>
  <si>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</si>
  <si>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</si>
  <si>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</si>
  <si>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</si>
  <si>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</si>
  <si>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</si>
  <si>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</si>
  <si>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</si>
  <si>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</si>
  <si>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</si>
  <si>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</si>
  <si>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</si>
  <si>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</si>
  <si>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</si>
  <si>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</si>
  <si>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</si>
  <si>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</si>
  <si>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</si>
  <si>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</si>
  <si>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</si>
  <si>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</si>
  <si>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</si>
  <si>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</si>
  <si>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</si>
  <si>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</si>
  <si>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</si>
  <si>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</si>
  <si>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</si>
  <si>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</si>
  <si>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</si>
  <si>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</si>
  <si>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</si>
  <si>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</si>
  <si>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</si>
  <si>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</si>
  <si>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</si>
  <si>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</si>
  <si>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</si>
  <si>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</si>
  <si>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</si>
  <si>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</si>
  <si>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</si>
  <si>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</si>
  <si>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</si>
  <si>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</si>
  <si>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</si>
  <si>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</si>
  <si>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</si>
  <si>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</si>
  <si>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</si>
  <si>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</si>
  <si>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</si>
  <si>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</si>
  <si>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</si>
  <si>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</si>
  <si>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</si>
  <si>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</si>
  <si>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</si>
  <si>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</si>
  <si>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</si>
  <si>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</si>
  <si>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</si>
  <si>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</si>
  <si>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</si>
  <si>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</si>
  <si>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</si>
  <si>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</si>
  <si>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</si>
  <si>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</si>
  <si>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</si>
  <si>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</si>
  <si>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</si>
  <si>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</si>
  <si>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</si>
  <si>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</si>
  <si>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</si>
  <si>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</si>
  <si>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</si>
  <si>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</si>
  <si>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</si>
  <si>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</si>
  <si>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</si>
  <si>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</si>
  <si>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</si>
  <si>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</si>
  <si>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</si>
  <si>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</si>
  <si>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</si>
  <si>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</si>
  <si>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</si>
  <si>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</si>
  <si>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</si>
  <si>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</si>
  <si>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</si>
  <si>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</si>
  <si>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</si>
  <si>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</si>
  <si>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</si>
  <si>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</si>
  <si>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</si>
  <si>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</si>
  <si>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</si>
  <si>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</si>
  <si>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</si>
  <si>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</si>
  <si>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</si>
  <si>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</si>
  <si>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</si>
  <si>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</si>
  <si>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</si>
  <si>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</si>
  <si>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</si>
  <si>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</si>
  <si>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</si>
  <si>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</si>
  <si>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</si>
  <si>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</si>
  <si>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</si>
  <si>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</si>
  <si>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</si>
  <si>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</si>
  <si>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</si>
  <si>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</si>
  <si>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</si>
  <si>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</si>
  <si>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</si>
  <si>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</si>
  <si>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</si>
  <si>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</si>
  <si>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</si>
  <si>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</si>
  <si>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</si>
  <si>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</si>
  <si>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</si>
  <si>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</si>
  <si>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</si>
  <si>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</si>
  <si>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</si>
  <si>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</si>
  <si>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</si>
  <si>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</si>
  <si>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</si>
  <si>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</si>
  <si>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</si>
  <si>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</si>
  <si>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</si>
  <si>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</si>
  <si>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</si>
  <si>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</si>
  <si>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</si>
  <si>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</si>
  <si>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</si>
  <si>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</si>
  <si>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</si>
  <si>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</si>
  <si>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</si>
  <si>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</si>
  <si>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</si>
  <si>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</si>
  <si>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</si>
  <si>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</si>
  <si>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</si>
  <si>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</si>
  <si>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</si>
  <si>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</si>
  <si>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</si>
  <si>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</si>
  <si>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</si>
  <si>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</si>
  <si>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</si>
  <si>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</si>
  <si>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</si>
  <si>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</si>
  <si>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</si>
  <si>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</si>
  <si>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</si>
  <si>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</si>
  <si>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</si>
  <si>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</si>
  <si>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</si>
  <si>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</si>
  <si>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</si>
  <si>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</si>
  <si>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</si>
  <si>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</si>
  <si>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</si>
  <si>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</si>
  <si>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</si>
  <si>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</si>
  <si>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</si>
  <si>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</si>
  <si>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</si>
  <si>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</si>
  <si>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</si>
  <si>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</si>
  <si>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</si>
  <si>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</si>
  <si>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</si>
  <si>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</si>
  <si>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</si>
  <si>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</si>
  <si>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</si>
  <si>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</si>
  <si>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</si>
  <si>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</si>
  <si>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</si>
  <si>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</si>
  <si>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</si>
  <si>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</si>
  <si>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</si>
  <si>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</si>
  <si>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</si>
  <si>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</si>
  <si>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</si>
  <si>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</si>
  <si>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</si>
  <si>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</si>
  <si>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</si>
  <si>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</si>
  <si>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</si>
  <si>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</si>
  <si>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</si>
  <si>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</si>
  <si>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</si>
  <si>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</si>
  <si>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</si>
  <si>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</si>
  <si>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</si>
  <si>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</si>
  <si>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</si>
  <si>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</si>
  <si>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</si>
  <si>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</si>
  <si>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</si>
  <si>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</si>
  <si>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</si>
  <si>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</si>
  <si>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</si>
  <si>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</si>
  <si>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</si>
  <si>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</si>
  <si>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</si>
  <si>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</si>
  <si>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</si>
  <si>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</si>
  <si>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</si>
  <si>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</si>
  <si>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</si>
  <si>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</si>
  <si>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</si>
  <si>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</si>
  <si>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</si>
  <si>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</si>
  <si>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</si>
  <si>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</si>
  <si>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</si>
  <si>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</si>
  <si>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</si>
  <si>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</si>
  <si>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</si>
  <si>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</si>
  <si>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</si>
  <si>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</si>
  <si>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</si>
  <si>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</si>
  <si>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</si>
  <si>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</si>
  <si>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</si>
  <si>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</si>
  <si>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</si>
  <si>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</si>
  <si>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</si>
  <si>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</si>
  <si>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</si>
  <si>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</si>
  <si>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</si>
  <si>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</si>
  <si>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</si>
  <si>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</si>
  <si>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</si>
  <si>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</si>
  <si>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</si>
  <si>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</si>
  <si>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</si>
  <si>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</si>
  <si>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</si>
  <si>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</si>
  <si>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</si>
  <si>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</si>
  <si>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</si>
  <si>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</si>
  <si>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</si>
  <si>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</si>
  <si>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</si>
  <si>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</si>
  <si>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</si>
  <si>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</si>
  <si>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</si>
  <si>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</si>
  <si>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</si>
  <si>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</si>
  <si>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</si>
  <si>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</si>
  <si>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</si>
  <si>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</si>
  <si>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</si>
  <si>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</si>
  <si>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</si>
  <si>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</si>
  <si>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</si>
  <si>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</si>
  <si>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</si>
  <si>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</si>
  <si>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</si>
  <si>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</si>
  <si>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</si>
  <si>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</si>
  <si>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</si>
  <si>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</si>
  <si>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</si>
  <si>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</si>
  <si>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</si>
  <si>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</si>
  <si>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</si>
  <si>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</si>
  <si>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</si>
  <si>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</si>
  <si>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</si>
  <si>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</si>
  <si>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</si>
  <si>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</si>
  <si>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</si>
  <si>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</si>
  <si>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</si>
  <si>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</si>
  <si>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</si>
  <si>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</si>
  <si>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</si>
  <si>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</si>
  <si>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</si>
  <si>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</si>
  <si>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</si>
  <si>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</si>
  <si>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</si>
  <si>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</si>
  <si>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</si>
  <si>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</si>
  <si>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</si>
  <si>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</si>
  <si>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</si>
  <si>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</si>
  <si>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</si>
  <si>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</si>
  <si>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</si>
  <si>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</si>
  <si>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</si>
  <si>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</si>
  <si>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</si>
  <si>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</si>
  <si>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</si>
  <si>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</si>
  <si>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</si>
  <si>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</si>
  <si>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</si>
  <si>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</si>
  <si>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</si>
  <si>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</si>
  <si>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</si>
  <si>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</si>
  <si>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</si>
  <si>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</si>
  <si>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</si>
  <si>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</si>
  <si>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</si>
  <si>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</si>
  <si>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</si>
  <si>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</si>
  <si>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</si>
  <si>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</si>
  <si>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</si>
  <si>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</si>
  <si>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</si>
  <si>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</si>
  <si>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</si>
  <si>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</si>
  <si>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</si>
  <si>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</si>
  <si>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</si>
  <si>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</si>
  <si>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</si>
  <si>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</si>
  <si>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</si>
  <si>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</si>
  <si>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</si>
  <si>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</si>
  <si>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</si>
  <si>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</si>
  <si>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</si>
  <si>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</si>
  <si>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</si>
  <si>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</si>
  <si>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</si>
  <si>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</si>
  <si>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</si>
  <si>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</si>
  <si>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</si>
  <si>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</si>
  <si>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</si>
  <si>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</si>
  <si>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</si>
  <si>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</si>
  <si>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</si>
  <si>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</si>
  <si>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</si>
  <si>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</si>
  <si>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</si>
  <si>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</si>
  <si>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</si>
  <si>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</si>
  <si>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</si>
  <si>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</si>
  <si>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</si>
  <si>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</si>
  <si>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</si>
  <si>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</si>
  <si>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</si>
  <si>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</si>
  <si>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</si>
  <si>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</si>
  <si>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</si>
  <si>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</si>
  <si>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</si>
  <si>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</si>
  <si>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</si>
  <si>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</si>
  <si>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</si>
  <si>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</si>
  <si>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</si>
  <si>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</si>
  <si>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</si>
  <si>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</si>
  <si>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</si>
  <si>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</si>
  <si>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</si>
  <si>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</si>
  <si>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</si>
  <si>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</si>
  <si>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</si>
  <si>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</si>
  <si>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</si>
  <si>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</si>
  <si>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</si>
  <si>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</si>
  <si>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</si>
  <si>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</si>
  <si>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</si>
  <si>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</si>
  <si>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</si>
  <si>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</si>
  <si>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</si>
  <si>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</si>
  <si>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</si>
  <si>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</si>
  <si>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</si>
  <si>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</si>
  <si>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</si>
  <si>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</si>
  <si>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</si>
  <si>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</si>
  <si>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</si>
  <si>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</si>
  <si>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</si>
  <si>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</si>
  <si>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</si>
  <si>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</si>
  <si>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</si>
  <si>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</si>
  <si>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</si>
  <si>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</si>
  <si>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</si>
  <si>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</si>
  <si>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</si>
  <si>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</si>
  <si>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</si>
  <si>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</si>
  <si>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</si>
  <si>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</si>
  <si>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</si>
  <si>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</si>
  <si>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</si>
  <si>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</si>
  <si>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</si>
  <si>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</si>
  <si>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</si>
  <si>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</si>
  <si>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</si>
  <si>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</si>
  <si>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</si>
  <si>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</si>
  <si>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</si>
  <si>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</si>
  <si>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</si>
  <si>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</si>
  <si>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</si>
  <si>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</si>
  <si>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</si>
  <si>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</si>
  <si>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</si>
  <si>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</si>
  <si>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</si>
  <si>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</si>
  <si>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</si>
  <si>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</si>
  <si>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</si>
  <si>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</si>
  <si>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</si>
  <si>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</si>
  <si>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</si>
  <si>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</si>
  <si>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</si>
  <si>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</si>
  <si>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</si>
  <si>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</si>
  <si>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</si>
  <si>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</si>
  <si>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</si>
  <si>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</si>
  <si>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</si>
  <si>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</si>
  <si>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</si>
  <si>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</si>
  <si>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</si>
  <si>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</si>
  <si>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</si>
  <si>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</si>
  <si>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</si>
  <si>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</si>
  <si>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</si>
  <si>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</si>
  <si>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</si>
  <si>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</si>
  <si>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</si>
  <si>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</si>
  <si>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</si>
  <si>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</si>
  <si>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</si>
  <si>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</si>
  <si>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</si>
  <si>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</si>
  <si>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</si>
  <si>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</si>
  <si>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</si>
  <si>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</si>
  <si>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</si>
  <si>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</si>
  <si>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</si>
  <si>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</si>
  <si>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</si>
  <si>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</si>
  <si>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</si>
  <si>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</si>
  <si>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</si>
  <si>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</si>
  <si>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</si>
  <si>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</si>
  <si>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</si>
  <si>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</si>
  <si>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</si>
  <si>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</si>
  <si>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</si>
  <si>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</si>
  <si>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</si>
  <si>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</si>
  <si>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</si>
  <si>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</si>
  <si>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</si>
  <si>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</si>
  <si>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</si>
  <si>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</si>
  <si>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</si>
  <si>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</si>
  <si>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</si>
  <si>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</si>
  <si>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</si>
  <si>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</si>
  <si>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</si>
  <si>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</si>
  <si>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</si>
  <si>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</si>
  <si>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</si>
  <si>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</si>
  <si>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</si>
  <si>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</si>
  <si>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</si>
  <si>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</si>
  <si>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</si>
  <si>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</si>
  <si>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</si>
  <si>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</si>
  <si>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</si>
  <si>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</si>
  <si>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</si>
  <si>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</si>
  <si>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</si>
  <si>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</si>
  <si>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</si>
  <si>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</si>
  <si>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</si>
  <si>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</si>
  <si>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</si>
  <si>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</si>
  <si>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</si>
  <si>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</si>
  <si>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</si>
  <si>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</si>
  <si>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</si>
  <si>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</si>
  <si>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</si>
  <si>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</si>
  <si>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</si>
  <si>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</si>
  <si>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</si>
  <si>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</si>
  <si>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</si>
  <si>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</si>
  <si>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</si>
  <si>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</si>
  <si>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</si>
  <si>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</si>
  <si>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</si>
  <si>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</si>
  <si>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</si>
  <si>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</si>
  <si>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</si>
  <si>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</si>
  <si>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</si>
  <si>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</si>
  <si>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</si>
  <si>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</si>
  <si>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</si>
  <si>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</si>
  <si>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</si>
  <si>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</si>
  <si>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</si>
  <si>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</si>
  <si>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</si>
  <si>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</si>
  <si>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</si>
  <si>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</si>
  <si>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</si>
  <si>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</si>
  <si>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</si>
  <si>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</si>
  <si>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</si>
  <si>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</si>
  <si>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</si>
  <si>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</si>
  <si>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</si>
  <si>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</si>
  <si>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</si>
  <si>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</si>
  <si>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</si>
  <si>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</si>
  <si>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</si>
  <si>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</si>
  <si>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</si>
  <si>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</si>
  <si>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</si>
  <si>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</si>
  <si>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</si>
  <si>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</si>
  <si>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</si>
  <si>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</si>
  <si>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</si>
  <si>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</si>
  <si>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</si>
  <si>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</si>
  <si>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</si>
  <si>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</si>
  <si>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</si>
  <si>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</si>
  <si>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</si>
  <si>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</si>
  <si>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</si>
  <si>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</si>
  <si>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</si>
  <si>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</si>
  <si>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</si>
  <si>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</si>
  <si>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</si>
  <si>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</si>
  <si>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</si>
  <si>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</si>
  <si>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</si>
  <si>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</si>
  <si>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</si>
  <si>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</si>
  <si>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</si>
  <si>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</si>
  <si>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</si>
  <si>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</si>
  <si>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</si>
  <si>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</si>
  <si>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</si>
  <si>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</si>
  <si>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</si>
  <si>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</si>
  <si>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</si>
  <si>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</si>
  <si>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</si>
  <si>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</si>
  <si>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</si>
  <si>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</si>
  <si>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</si>
  <si>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</si>
  <si>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</si>
  <si>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</si>
  <si>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</si>
  <si>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</si>
  <si>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</si>
  <si>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</si>
  <si>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</si>
  <si>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</si>
  <si>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</si>
  <si>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</si>
  <si>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</si>
  <si>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</si>
  <si>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</si>
  <si>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</si>
  <si>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</si>
  <si>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</si>
  <si>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</si>
  <si>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</si>
  <si>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</si>
  <si>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</si>
  <si>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</si>
  <si>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</si>
  <si>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</si>
  <si>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</si>
  <si>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</si>
  <si>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</si>
  <si>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</si>
  <si>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</si>
  <si>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</si>
  <si>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</si>
  <si>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</si>
  <si>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</si>
  <si>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</si>
  <si>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</si>
  <si>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</si>
  <si>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</si>
  <si>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</si>
  <si>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</si>
  <si>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</si>
  <si>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</si>
  <si>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</si>
  <si>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</si>
  <si>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</si>
  <si>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</si>
  <si>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</si>
  <si>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</si>
  <si>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</si>
  <si>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</si>
  <si>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</si>
  <si>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</si>
  <si>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</si>
  <si>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</si>
  <si>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</si>
  <si>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</si>
  <si>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</si>
  <si>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</si>
  <si>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</si>
  <si>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</si>
  <si>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</si>
  <si>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</si>
  <si>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</si>
  <si>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</si>
  <si>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</si>
  <si>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</si>
  <si>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</si>
  <si>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</si>
  <si>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</si>
  <si>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</si>
  <si>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</si>
  <si>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</si>
  <si>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</si>
  <si>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</si>
  <si>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</si>
  <si>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</si>
  <si>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</si>
  <si>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</si>
  <si>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</si>
  <si>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</si>
  <si>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</si>
  <si>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</si>
  <si>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</si>
  <si>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</si>
  <si>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</si>
  <si>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</si>
  <si>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</si>
  <si>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</si>
  <si>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</si>
  <si>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</si>
  <si>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</si>
  <si>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</si>
  <si>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</si>
  <si>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</si>
  <si>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</si>
  <si>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</si>
  <si>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</si>
  <si>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</si>
  <si>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</si>
  <si>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</si>
  <si>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</si>
  <si>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</si>
  <si>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</si>
  <si>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</si>
  <si>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</si>
  <si>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</si>
  <si>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</si>
  <si>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</si>
  <si>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</si>
  <si>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</si>
  <si>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</si>
  <si>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</si>
  <si>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</si>
  <si>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</si>
  <si>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</si>
  <si>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</si>
  <si>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</si>
  <si>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</si>
  <si>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</si>
  <si>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</si>
  <si>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</si>
  <si>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</si>
  <si>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</si>
  <si>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</si>
  <si>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</si>
  <si>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</si>
  <si>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</si>
  <si>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</si>
  <si>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</si>
  <si>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</si>
  <si>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</si>
  <si>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</si>
  <si>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</si>
  <si>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</si>
  <si>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</si>
  <si>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</si>
  <si>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</si>
  <si>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</si>
  <si>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</si>
  <si>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</si>
  <si>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</si>
  <si>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</si>
  <si>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</si>
  <si>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</si>
  <si>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</si>
  <si>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</si>
  <si>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</si>
  <si>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</si>
  <si>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</si>
  <si>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</si>
  <si>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</si>
  <si>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</si>
  <si>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</si>
  <si>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</si>
  <si>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</si>
  <si>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</si>
  <si>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</si>
  <si>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</si>
  <si>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</si>
  <si>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</si>
  <si>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</si>
  <si>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</si>
  <si>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</si>
  <si>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</si>
  <si>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</si>
  <si>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</si>
  <si>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</si>
  <si>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</si>
  <si>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</si>
  <si>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</si>
  <si>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</si>
  <si>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</si>
  <si>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</si>
  <si>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</si>
  <si>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</si>
  <si>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</si>
  <si>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</si>
  <si>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</si>
  <si>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</si>
  <si>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</si>
  <si>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</si>
  <si>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</si>
  <si>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</si>
  <si>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</si>
  <si>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</si>
  <si>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</si>
  <si>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</si>
  <si>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</si>
  <si>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</si>
  <si>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</si>
  <si>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</si>
  <si>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</si>
  <si>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</si>
  <si>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</si>
  <si>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</si>
  <si>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</si>
  <si>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</si>
  <si>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</si>
  <si>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</si>
  <si>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</si>
  <si>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</si>
  <si>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</si>
  <si>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</si>
  <si>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</si>
  <si>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</si>
  <si>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</si>
  <si>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</si>
  <si>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</si>
  <si>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</si>
  <si>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</si>
  <si>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</si>
  <si>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</si>
  <si>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</si>
  <si>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</si>
  <si>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</si>
  <si>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</si>
  <si>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</si>
  <si>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</si>
  <si>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</si>
  <si>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</si>
  <si>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</si>
  <si>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</si>
  <si>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</si>
  <si>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</si>
  <si>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</si>
  <si>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</si>
  <si>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</si>
  <si>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</si>
  <si>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</si>
  <si>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</si>
  <si>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</si>
  <si>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</si>
  <si>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</si>
  <si>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</si>
  <si>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</si>
  <si>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</si>
  <si>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</si>
  <si>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</si>
  <si>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</si>
  <si>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</si>
  <si>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</si>
  <si>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</si>
  <si>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</si>
  <si>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</si>
  <si>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</si>
  <si>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</si>
  <si>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</si>
  <si>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</si>
  <si>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</si>
  <si>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</si>
  <si>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</si>
  <si>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</si>
  <si>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</si>
  <si>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</si>
  <si>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</si>
  <si>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</si>
  <si>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</si>
  <si>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</si>
  <si>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</si>
  <si>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</si>
  <si>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</si>
  <si>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</si>
  <si>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</si>
  <si>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</si>
  <si>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</si>
  <si>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</si>
  <si>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</si>
  <si>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</si>
  <si>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</si>
  <si>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</si>
  <si>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</si>
  <si>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</si>
  <si>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</si>
  <si>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</si>
  <si>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</si>
  <si>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</si>
  <si>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</si>
  <si>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</si>
  <si>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</si>
  <si>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</si>
  <si>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</si>
  <si>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</si>
  <si>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</si>
  <si>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</si>
  <si>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</si>
  <si>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</si>
  <si>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</si>
  <si>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</si>
  <si>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</si>
  <si>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</si>
  <si>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</si>
  <si>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</si>
  <si>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</si>
  <si>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</si>
  <si>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</si>
  <si>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</si>
  <si>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</si>
  <si>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</si>
  <si>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</si>
  <si>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</si>
  <si>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</si>
  <si>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</si>
  <si>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</si>
  <si>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</si>
  <si>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</si>
  <si>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</si>
  <si>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</si>
  <si>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</si>
  <si>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</si>
  <si>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</si>
  <si>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</si>
  <si>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</si>
  <si>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</si>
  <si>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</si>
  <si>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</si>
  <si>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</si>
  <si>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</si>
  <si>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</si>
  <si>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</si>
  <si>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</si>
  <si>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</si>
  <si>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</si>
  <si>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</si>
  <si>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</si>
  <si>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</si>
  <si>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</si>
  <si>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</si>
  <si>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</si>
  <si>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</si>
  <si>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</si>
  <si>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</si>
  <si>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</si>
  <si>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</si>
  <si>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</si>
  <si>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</si>
  <si>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</si>
  <si>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</si>
  <si>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</si>
  <si>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</si>
  <si>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</si>
  <si>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</si>
  <si>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</si>
  <si>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</si>
  <si>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</si>
  <si>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</si>
  <si>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</si>
  <si>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</si>
  <si>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</si>
  <si>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</si>
  <si>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</si>
  <si>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</si>
  <si>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</si>
  <si>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</si>
  <si>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</si>
  <si>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</si>
  <si>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</si>
  <si>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</si>
  <si>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</si>
  <si>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</si>
  <si>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</si>
  <si>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</si>
  <si>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</si>
  <si>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</si>
  <si>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</si>
  <si>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</si>
  <si>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</si>
  <si>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</si>
  <si>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</si>
  <si>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</si>
  <si>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</si>
  <si>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</si>
  <si>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</si>
  <si>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</si>
  <si>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</si>
  <si>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</si>
  <si>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</si>
  <si>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</si>
  <si>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</si>
  <si>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</si>
  <si>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</si>
  <si>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</si>
  <si>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</si>
  <si>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</si>
  <si>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</si>
  <si>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</si>
  <si>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</si>
  <si>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</si>
  <si>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</si>
  <si>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</si>
  <si>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</si>
  <si>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</si>
  <si>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</si>
  <si>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</si>
  <si>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</si>
  <si>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</si>
  <si>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</si>
  <si>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</si>
  <si>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</si>
  <si>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</si>
  <si>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</si>
  <si>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</si>
  <si>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</si>
  <si>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</si>
  <si>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</si>
  <si>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</si>
  <si>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</si>
  <si>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</si>
  <si>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</si>
  <si>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</si>
  <si>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</si>
  <si>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</si>
  <si>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</si>
  <si>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</si>
  <si>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</si>
  <si>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</si>
  <si>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</si>
  <si>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</si>
  <si>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</si>
  <si>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</si>
  <si>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</si>
  <si>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</si>
  <si>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</si>
  <si>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</si>
  <si>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</si>
  <si>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</si>
  <si>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</si>
  <si>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</si>
  <si>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</si>
  <si>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</si>
  <si>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</si>
  <si>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</si>
  <si>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</si>
  <si>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</si>
  <si>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</si>
  <si>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</si>
  <si>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</si>
  <si>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</si>
  <si>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</si>
  <si>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</si>
  <si>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</si>
  <si>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</si>
  <si>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</si>
  <si>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</si>
  <si>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</si>
  <si>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</si>
  <si>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</si>
  <si>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</si>
  <si>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</si>
  <si>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</si>
  <si>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</si>
  <si>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</si>
  <si>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</si>
  <si>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</si>
  <si>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</si>
  <si>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</si>
  <si>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</si>
  <si>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</si>
  <si>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</si>
  <si>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</si>
  <si>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</si>
  <si>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</si>
  <si>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</si>
  <si>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</si>
  <si>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</si>
  <si>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</si>
  <si>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</si>
  <si>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</si>
  <si>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</si>
  <si>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</si>
  <si>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</si>
  <si>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</si>
  <si>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</si>
  <si>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</si>
  <si>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</si>
  <si>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</si>
  <si>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</si>
  <si>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</si>
  <si>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</si>
  <si>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</si>
  <si>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</si>
  <si>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</si>
  <si>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</si>
  <si>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</si>
  <si>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</si>
  <si>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</si>
  <si>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</si>
  <si>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</si>
  <si>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</si>
  <si>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</si>
  <si>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</si>
  <si>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</si>
  <si>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</si>
  <si>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</si>
  <si>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</si>
  <si>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</si>
  <si>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</si>
  <si>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</si>
  <si>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</si>
  <si>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</si>
  <si>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</si>
  <si>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</si>
  <si>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</si>
  <si>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</si>
  <si>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</si>
  <si>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</si>
  <si>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</si>
  <si>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</si>
  <si>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</si>
  <si>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</si>
  <si>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</si>
  <si>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</si>
  <si>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</si>
  <si>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</si>
  <si>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</si>
  <si>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</si>
  <si>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</si>
  <si>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</si>
  <si>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</si>
  <si>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</si>
  <si>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</si>
  <si>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</si>
  <si>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</si>
  <si>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</si>
  <si>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</si>
  <si>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</si>
  <si>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</si>
  <si>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</si>
  <si>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</si>
  <si>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</si>
  <si>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</si>
  <si>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</si>
  <si>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</si>
  <si>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</si>
  <si>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</si>
  <si>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</si>
  <si>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</si>
  <si>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</si>
  <si>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</si>
  <si>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</si>
  <si>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</si>
  <si>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</si>
  <si>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</si>
  <si>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</si>
  <si>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</si>
  <si>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</si>
  <si>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</si>
  <si>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</si>
  <si>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</si>
  <si>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</si>
  <si>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</si>
  <si>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</si>
  <si>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</si>
  <si>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</si>
  <si>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</si>
  <si>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</si>
  <si>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</si>
  <si>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</si>
  <si>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</si>
  <si>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</si>
  <si>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</si>
  <si>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</si>
  <si>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</si>
  <si>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</si>
  <si>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</si>
  <si>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</si>
  <si>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</si>
  <si>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</si>
  <si>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</si>
  <si>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</si>
  <si>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</si>
  <si>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</si>
  <si>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</si>
  <si>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</si>
  <si>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</si>
  <si>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</si>
  <si>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</si>
  <si>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</si>
  <si>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</si>
  <si>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</si>
  <si>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</si>
  <si>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</si>
  <si>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</si>
  <si>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</si>
  <si>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</si>
  <si>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</si>
  <si>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</si>
  <si>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</si>
  <si>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</si>
  <si>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</si>
  <si>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</si>
  <si>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</si>
  <si>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</si>
  <si>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</si>
  <si>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</si>
  <si>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</si>
  <si>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</si>
  <si>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</si>
  <si>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</si>
  <si>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</si>
  <si>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</si>
  <si>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</si>
  <si>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</si>
  <si>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</si>
  <si>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</si>
  <si>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</si>
  <si>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</si>
  <si>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</si>
  <si>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</si>
  <si>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</si>
  <si>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</si>
  <si>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</si>
  <si>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</si>
  <si>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</si>
  <si>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</si>
  <si>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</si>
  <si>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</si>
  <si>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</si>
  <si>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</si>
  <si>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</si>
  <si>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</si>
  <si>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</si>
  <si>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</si>
  <si>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</si>
  <si>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</si>
  <si>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</si>
  <si>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</si>
  <si>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</si>
  <si>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</si>
  <si>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</si>
  <si>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</si>
  <si>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</si>
  <si>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</si>
  <si>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</si>
  <si>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</si>
  <si>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</si>
  <si>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</si>
  <si>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</si>
  <si>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</si>
  <si>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</si>
  <si>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</si>
  <si>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</si>
  <si>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</si>
  <si>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</si>
  <si>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</si>
  <si>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</si>
  <si>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</si>
  <si>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</si>
  <si>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</si>
  <si>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</si>
  <si>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</si>
  <si>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</si>
  <si>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</si>
  <si>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</si>
  <si>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</si>
  <si>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</si>
  <si>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</si>
  <si>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</si>
  <si>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</si>
  <si>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</si>
  <si>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</si>
  <si>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</si>
  <si>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</si>
  <si>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</si>
  <si>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</si>
  <si>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</si>
  <si>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</si>
  <si>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</si>
  <si>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</si>
  <si>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</si>
  <si>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</si>
  <si>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</si>
  <si>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</si>
  <si>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</si>
  <si>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</si>
  <si>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</si>
  <si>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</si>
  <si>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</si>
  <si>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</si>
  <si>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</si>
  <si>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</si>
  <si>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</si>
  <si>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</si>
  <si>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</si>
  <si>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</si>
  <si>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</si>
  <si>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</si>
  <si>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</si>
  <si>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</si>
  <si>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</si>
  <si>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</si>
  <si>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</si>
  <si>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</si>
  <si>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</si>
  <si>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</si>
  <si>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</si>
  <si>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</si>
  <si>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</si>
  <si>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</si>
  <si>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</si>
  <si>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</si>
  <si>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</si>
  <si>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</si>
  <si>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</si>
  <si>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</si>
  <si>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</si>
  <si>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</si>
  <si>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</si>
  <si>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</si>
  <si>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</si>
  <si>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</si>
  <si>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</si>
  <si>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</si>
  <si>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</si>
  <si>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</si>
  <si>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</si>
  <si>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</si>
  <si>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</si>
  <si>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</si>
  <si>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</si>
  <si>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</si>
  <si>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</si>
  <si>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</si>
  <si>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</si>
  <si>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</si>
  <si>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</si>
  <si>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</si>
  <si>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</si>
  <si>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</si>
  <si>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</si>
  <si>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</si>
  <si>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</si>
  <si>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</si>
  <si>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</si>
  <si>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</si>
  <si>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</si>
  <si>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</si>
  <si>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</si>
  <si>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</si>
  <si>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</si>
  <si>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</si>
  <si>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</si>
  <si>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</si>
  <si>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</si>
  <si>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</si>
  <si>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</si>
  <si>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</si>
  <si>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</si>
  <si>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</si>
  <si>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</si>
  <si>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</si>
  <si>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</si>
  <si>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</si>
  <si>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</si>
  <si>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</si>
  <si>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</si>
  <si>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</si>
  <si>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</si>
  <si>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</si>
  <si>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</si>
  <si>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</si>
  <si>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</si>
  <si>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</si>
  <si>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</si>
  <si>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</si>
  <si>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</si>
  <si>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</si>
  <si>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</si>
  <si>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</si>
  <si>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</si>
  <si>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</si>
  <si>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</si>
  <si>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</si>
  <si>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</si>
  <si>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</si>
  <si>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</si>
  <si>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</si>
  <si>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</si>
  <si>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</si>
  <si>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</si>
  <si>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</si>
  <si>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</si>
  <si>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</si>
  <si>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</si>
  <si>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</si>
  <si>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</si>
  <si>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</si>
  <si>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</si>
  <si>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</si>
  <si>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</si>
  <si>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</si>
  <si>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</si>
  <si>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</si>
  <si>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</si>
  <si>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</si>
  <si>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</si>
  <si>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</si>
  <si>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</si>
  <si>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</si>
  <si>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</si>
  <si>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</si>
  <si>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</si>
  <si>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</si>
  <si>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</si>
  <si>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</si>
  <si>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</si>
  <si>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</si>
  <si>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</si>
  <si>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</si>
  <si>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</si>
  <si>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</si>
  <si>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</si>
  <si>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</si>
  <si>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</si>
  <si>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</si>
  <si>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</si>
  <si>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</si>
  <si>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</si>
  <si>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</si>
  <si>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</si>
  <si>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</si>
  <si>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</si>
  <si>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</si>
  <si>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</si>
  <si>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</si>
  <si>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</si>
  <si>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</si>
  <si>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</si>
  <si>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</si>
  <si>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</si>
  <si>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</si>
  <si>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</si>
  <si>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</si>
  <si>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</si>
  <si>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</si>
  <si>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</si>
  <si>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</si>
  <si>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</si>
  <si>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</si>
  <si>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</si>
  <si>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</si>
  <si>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</si>
  <si>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</si>
  <si>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</si>
  <si>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</si>
  <si>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</si>
  <si>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</si>
  <si>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</si>
  <si>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</si>
  <si>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</si>
  <si>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</si>
  <si>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</si>
  <si>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</si>
  <si>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</si>
  <si>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</si>
  <si>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</si>
  <si>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</si>
  <si>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</si>
  <si>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</si>
  <si>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</si>
  <si>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</si>
  <si>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</si>
  <si>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</si>
  <si>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</si>
  <si>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</si>
  <si>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</si>
  <si>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</si>
  <si>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</si>
  <si>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</si>
  <si>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</si>
  <si>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</si>
  <si>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</si>
  <si>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</si>
  <si>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</si>
  <si>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</si>
  <si>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</si>
  <si>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</si>
  <si>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</si>
  <si>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</si>
  <si>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</si>
  <si>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</si>
  <si>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</si>
  <si>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</si>
  <si>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</si>
  <si>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</si>
  <si>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</si>
  <si>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</si>
  <si>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</si>
  <si>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</si>
  <si>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</si>
  <si>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</si>
  <si>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</si>
  <si>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</si>
  <si>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</si>
  <si>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</si>
  <si>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</si>
  <si>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</si>
  <si>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</si>
  <si>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</si>
  <si>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</si>
  <si>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</si>
  <si>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</si>
  <si>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</si>
  <si>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</si>
  <si>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</si>
  <si>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</si>
  <si>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</si>
  <si>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</si>
  <si>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</si>
  <si>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</si>
  <si>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</si>
  <si>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</si>
  <si>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</si>
  <si>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</si>
  <si>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</si>
  <si>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</si>
  <si>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</si>
  <si>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</si>
  <si>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</si>
  <si>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</si>
  <si>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</si>
  <si>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</si>
  <si>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</si>
  <si>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</si>
  <si>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</si>
  <si>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</si>
  <si>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</si>
  <si>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</si>
  <si>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</si>
  <si>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</si>
  <si>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</si>
  <si>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</si>
  <si>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</si>
  <si>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</si>
  <si>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</si>
  <si>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</si>
  <si>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</si>
  <si>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</si>
  <si>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</si>
  <si>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</si>
  <si>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</si>
  <si>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</si>
  <si>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</si>
  <si>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</si>
  <si>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</si>
  <si>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</si>
  <si>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</si>
  <si>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</si>
  <si>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</si>
  <si>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</si>
  <si>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</si>
  <si>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</si>
  <si>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</si>
  <si>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</si>
  <si>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</si>
  <si>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</si>
  <si>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</si>
  <si>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</si>
  <si>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</si>
  <si>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</si>
  <si>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</si>
  <si>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</si>
  <si>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</si>
  <si>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</si>
  <si>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</si>
  <si>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</si>
  <si>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</si>
  <si>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</si>
  <si>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</si>
  <si>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</si>
  <si>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</si>
  <si>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</si>
  <si>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</si>
  <si>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</si>
  <si>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</si>
  <si>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</si>
  <si>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</si>
  <si>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</si>
  <si>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</si>
  <si>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</si>
  <si>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</si>
  <si>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</si>
  <si>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</si>
  <si>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</si>
  <si>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</si>
  <si>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</si>
  <si>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</si>
  <si>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</si>
  <si>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</si>
  <si>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</si>
  <si>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</si>
  <si>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</si>
  <si>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</si>
  <si>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</si>
  <si>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</si>
  <si>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</si>
  <si>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</si>
  <si>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</si>
  <si>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</si>
  <si>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</si>
  <si>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</si>
  <si>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</si>
  <si>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</si>
  <si>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</si>
  <si>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</si>
  <si>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</si>
  <si>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</si>
  <si>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</si>
  <si>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</si>
  <si>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</si>
  <si>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</si>
  <si>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</si>
  <si>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</si>
  <si>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</si>
  <si>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</si>
  <si>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</si>
  <si>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</si>
  <si>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</si>
  <si>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</si>
  <si>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</si>
  <si>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</si>
  <si>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</si>
  <si>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</si>
  <si>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</si>
  <si>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</si>
  <si>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</si>
  <si>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</si>
  <si>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</si>
  <si>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</si>
  <si>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</si>
  <si>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</si>
  <si>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</si>
  <si>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</si>
  <si>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</si>
  <si>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</si>
  <si>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</si>
  <si>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</si>
  <si>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</si>
  <si>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</si>
  <si>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</si>
  <si>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</si>
  <si>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</si>
  <si>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</si>
  <si>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</si>
  <si>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</si>
  <si>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</si>
  <si>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</si>
  <si>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</si>
  <si>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</si>
  <si>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</si>
  <si>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</si>
  <si>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</si>
  <si>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</si>
  <si>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</si>
  <si>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</si>
  <si>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</si>
  <si>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</si>
  <si>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</si>
  <si>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</si>
  <si>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</si>
  <si>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</si>
  <si>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</si>
  <si>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</si>
  <si>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</si>
  <si>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</si>
  <si>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</si>
  <si>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</si>
  <si>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</si>
  <si>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</si>
  <si>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</si>
  <si>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</si>
  <si>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</si>
  <si>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</si>
  <si>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</si>
  <si>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</si>
  <si>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</si>
  <si>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</si>
  <si>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</si>
  <si>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</si>
  <si>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</si>
  <si>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</si>
  <si>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</si>
  <si>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</si>
  <si>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</si>
  <si>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</si>
  <si>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</si>
  <si>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</si>
  <si>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</si>
  <si>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</si>
  <si>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</si>
  <si>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</si>
  <si>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</si>
  <si>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</si>
  <si>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</si>
  <si>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</si>
  <si>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</si>
  <si>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</si>
  <si>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</si>
  <si>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</si>
  <si>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</si>
  <si>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</si>
  <si>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</si>
  <si>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</si>
  <si>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</si>
  <si>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</si>
  <si>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</si>
  <si>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</si>
  <si>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</si>
  <si>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</si>
  <si>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</si>
  <si>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</si>
  <si>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</si>
  <si>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</si>
  <si>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</si>
  <si>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</si>
  <si>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</si>
  <si>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</si>
  <si>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</si>
  <si>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</si>
  <si>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</si>
  <si>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</si>
  <si>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</si>
  <si>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</si>
  <si>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</si>
  <si>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</si>
  <si>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</si>
  <si>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</si>
  <si>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</si>
  <si>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</si>
  <si>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</si>
  <si>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</si>
  <si>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</si>
  <si>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</si>
  <si>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</si>
  <si>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</si>
  <si>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</si>
  <si>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</si>
  <si>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</si>
  <si>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</si>
  <si>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</si>
  <si>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</si>
  <si>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</si>
  <si>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</si>
  <si>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</si>
  <si>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</si>
  <si>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</si>
  <si>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</si>
  <si>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</si>
  <si>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</si>
  <si>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</si>
  <si>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</si>
  <si>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</si>
  <si>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</si>
  <si>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</si>
  <si>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</si>
  <si>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</si>
  <si>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</si>
  <si>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</si>
  <si>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</si>
  <si>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</si>
  <si>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</si>
  <si>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</si>
  <si>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</si>
  <si>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</si>
  <si>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</si>
  <si>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</si>
  <si>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</si>
  <si>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</si>
  <si>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</si>
  <si>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</si>
  <si>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</si>
  <si>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</si>
  <si>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</si>
  <si>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</si>
  <si>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</si>
  <si>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</si>
  <si>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</si>
  <si>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</si>
  <si>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</si>
  <si>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</si>
  <si>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</si>
  <si>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</si>
  <si>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</si>
  <si>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</si>
  <si>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</si>
  <si>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</si>
  <si>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</si>
  <si>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</si>
  <si>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</si>
  <si>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</si>
  <si>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</si>
  <si>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</si>
  <si>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</si>
  <si>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</si>
  <si>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</si>
  <si>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</si>
  <si>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</si>
  <si>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</si>
  <si>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</si>
  <si>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</si>
  <si>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</si>
  <si>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</si>
  <si>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</si>
  <si>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</si>
  <si>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</si>
  <si>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</si>
  <si>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</si>
  <si>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</si>
  <si>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</si>
  <si>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</si>
  <si>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</si>
  <si>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</si>
  <si>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</si>
  <si>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</si>
  <si>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</si>
  <si>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</si>
  <si>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</si>
  <si>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</si>
  <si>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</si>
  <si>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</si>
  <si>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</si>
  <si>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</si>
  <si>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</si>
  <si>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</si>
  <si>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</si>
  <si>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</si>
  <si>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</si>
  <si>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</si>
  <si>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</si>
  <si>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</si>
  <si>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</si>
  <si>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</si>
  <si>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</si>
  <si>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</si>
  <si>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</si>
  <si>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</si>
  <si>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</si>
  <si>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</si>
  <si>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</si>
  <si>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</si>
  <si>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</si>
  <si>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</si>
  <si>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</si>
  <si>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</si>
  <si>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</si>
  <si>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</si>
  <si>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</si>
  <si>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</si>
  <si>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</si>
  <si>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</si>
  <si>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</si>
  <si>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</si>
  <si>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</si>
  <si>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</si>
  <si>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</si>
  <si>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</si>
  <si>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</si>
  <si>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</si>
  <si>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</si>
  <si>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</si>
  <si>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</si>
  <si>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</si>
  <si>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</si>
  <si>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</si>
  <si>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</si>
  <si>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</si>
  <si>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</si>
  <si>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</si>
  <si>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</si>
  <si>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</si>
  <si>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</si>
  <si>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</si>
  <si>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</si>
  <si>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</si>
  <si>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</si>
  <si>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</si>
  <si>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</si>
  <si>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</si>
  <si>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</si>
  <si>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</si>
  <si>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</si>
  <si>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</si>
  <si>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</si>
  <si>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</si>
  <si>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</si>
  <si>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</si>
  <si>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</si>
  <si>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</si>
  <si>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</si>
  <si>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</si>
  <si>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</si>
  <si>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</si>
  <si>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</si>
  <si>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</si>
  <si>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</si>
  <si>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</si>
  <si>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</si>
  <si>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</si>
  <si>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</si>
  <si>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</si>
  <si>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</si>
  <si>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</si>
  <si>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</si>
  <si>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</si>
  <si>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</si>
  <si>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</si>
  <si>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</si>
  <si>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</si>
  <si>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</si>
  <si>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</si>
  <si>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</si>
  <si>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</si>
  <si>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</si>
  <si>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</si>
  <si>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</si>
  <si>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</si>
  <si>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</si>
  <si>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</si>
  <si>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</si>
  <si>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</si>
  <si>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</si>
  <si>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</si>
  <si>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</si>
  <si>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</si>
  <si>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</si>
  <si>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</si>
  <si>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</si>
  <si>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</si>
  <si>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</si>
  <si>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</si>
  <si>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</si>
  <si>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</si>
  <si>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</si>
  <si>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</si>
  <si>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</si>
  <si>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</si>
  <si>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</si>
  <si>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</si>
  <si>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</si>
  <si>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</si>
  <si>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</si>
  <si>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</si>
  <si>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</si>
  <si>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</si>
  <si>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</si>
  <si>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</si>
  <si>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</si>
  <si>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</si>
  <si>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</si>
  <si>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</si>
  <si>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</si>
  <si>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</si>
  <si>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</si>
  <si>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</si>
  <si>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</si>
  <si>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</si>
  <si>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</si>
  <si>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</si>
  <si>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</si>
  <si>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</si>
  <si>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</si>
  <si>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</si>
  <si>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</si>
  <si>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</si>
  <si>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</si>
  <si>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</si>
  <si>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</si>
  <si>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</si>
  <si>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</si>
  <si>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</si>
  <si>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</si>
  <si>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</si>
  <si>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</si>
  <si>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</si>
  <si>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</si>
  <si>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</si>
  <si>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</si>
  <si>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</si>
  <si>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</si>
  <si>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</si>
  <si>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</si>
  <si>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</si>
  <si>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</si>
  <si>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</si>
  <si>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</si>
  <si>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</si>
  <si>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</si>
  <si>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</si>
  <si>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</si>
  <si>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</si>
  <si>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</si>
  <si>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</si>
  <si>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</si>
  <si>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</si>
  <si>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</si>
  <si>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</si>
  <si>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</si>
  <si>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</si>
  <si>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</si>
  <si>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</si>
  <si>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</si>
  <si>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</si>
  <si>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</si>
  <si>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</si>
  <si>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</si>
  <si>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</si>
  <si>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</si>
  <si>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</si>
  <si>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</si>
  <si>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</si>
  <si>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</si>
  <si>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</si>
  <si>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</si>
  <si>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</si>
  <si>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</si>
  <si>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</si>
  <si>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</si>
  <si>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</si>
  <si>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</si>
  <si>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</si>
  <si>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</si>
  <si>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</si>
  <si>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</si>
  <si>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</si>
  <si>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</si>
  <si>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</si>
  <si>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</si>
  <si>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</si>
  <si>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</si>
  <si>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</si>
  <si>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</si>
  <si>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</si>
  <si>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</si>
  <si>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</si>
  <si>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</si>
  <si>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</si>
  <si>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</si>
  <si>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</si>
  <si>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</si>
  <si>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</si>
  <si>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</si>
  <si>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</si>
  <si>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</si>
  <si>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</si>
  <si>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</si>
  <si>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</si>
  <si>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</si>
  <si>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</si>
  <si>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</si>
  <si>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</si>
  <si>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</si>
  <si>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</si>
  <si>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</si>
  <si>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</si>
  <si>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</si>
  <si>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</si>
  <si>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</si>
  <si>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</si>
  <si>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</si>
  <si>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</si>
  <si>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</si>
  <si>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</si>
  <si>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</si>
  <si>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</si>
  <si>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</si>
  <si>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</si>
  <si>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</si>
  <si>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</si>
  <si>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</si>
  <si>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</si>
  <si>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</si>
  <si>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</si>
  <si>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</si>
  <si>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</si>
  <si>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</si>
  <si>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</si>
  <si>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</si>
  <si>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</si>
  <si>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</si>
  <si>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</si>
  <si>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</si>
  <si>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</si>
  <si>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</si>
  <si>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</si>
  <si>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</si>
  <si>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</si>
  <si>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</si>
  <si>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</si>
  <si>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</si>
  <si>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</si>
  <si>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</si>
  <si>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</si>
  <si>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</si>
  <si>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</si>
  <si>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</si>
  <si>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</si>
  <si>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</si>
  <si>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</si>
  <si>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</si>
  <si>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</si>
  <si>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</si>
  <si>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</si>
  <si>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</si>
  <si>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</si>
  <si>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</si>
  <si>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</si>
  <si>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</si>
  <si>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</si>
  <si>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</si>
  <si>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</si>
  <si>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</si>
  <si>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</si>
  <si>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</si>
  <si>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</si>
  <si>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</si>
  <si>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</si>
  <si>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</si>
  <si>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</si>
  <si>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</si>
  <si>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</si>
  <si>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</si>
  <si>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</si>
  <si>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</si>
  <si>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</si>
  <si>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</si>
  <si>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</si>
  <si>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</si>
  <si>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</si>
  <si>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</si>
  <si>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</si>
  <si>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</si>
  <si>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</si>
  <si>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</si>
  <si>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</si>
  <si>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</si>
  <si>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</si>
  <si>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</si>
  <si>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</si>
  <si>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</si>
  <si>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</si>
  <si>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</si>
  <si>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</si>
  <si>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</si>
  <si>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</si>
  <si>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</si>
  <si>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</si>
  <si>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</si>
  <si>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</si>
  <si>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</si>
  <si>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</si>
  <si>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</si>
  <si>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</si>
  <si>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</si>
  <si>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</si>
  <si>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</si>
  <si>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</si>
  <si>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</si>
  <si>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</si>
  <si>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</si>
  <si>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</si>
  <si>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</si>
  <si>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</si>
  <si>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</si>
  <si>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</si>
  <si>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</si>
  <si>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</si>
  <si>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</si>
  <si>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</si>
  <si>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</si>
  <si>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</si>
  <si>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</si>
  <si>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</si>
  <si>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</si>
  <si>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</si>
  <si>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</si>
  <si>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</si>
  <si>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</si>
  <si>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</si>
  <si>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</si>
  <si>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</si>
  <si>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</si>
  <si>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</si>
  <si>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</si>
  <si>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</si>
  <si>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</si>
  <si>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</si>
  <si>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</si>
  <si>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</si>
  <si>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</si>
  <si>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</si>
  <si>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</si>
  <si>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</si>
  <si>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</si>
  <si>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</si>
  <si>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</si>
  <si>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</si>
  <si>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</si>
  <si>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</si>
  <si>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</si>
  <si>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</si>
  <si>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</si>
  <si>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</si>
  <si>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</si>
  <si>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</si>
  <si>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</si>
  <si>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</si>
  <si>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</si>
  <si>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</si>
  <si>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</si>
  <si>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</si>
  <si>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</si>
  <si>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</si>
  <si>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</si>
  <si>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</si>
  <si>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</si>
  <si>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</si>
  <si>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</si>
  <si>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</si>
  <si>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</si>
  <si>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</si>
  <si>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</si>
  <si>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</si>
  <si>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</si>
  <si>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</si>
  <si>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</si>
  <si>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</si>
  <si>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</si>
  <si>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</si>
  <si>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</si>
  <si>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</si>
  <si>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</si>
  <si>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</si>
  <si>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</si>
  <si>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</si>
  <si>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</si>
  <si>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</si>
  <si>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</si>
  <si>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</si>
  <si>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</si>
  <si>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</si>
  <si>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</si>
  <si>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</si>
  <si>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</si>
  <si>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</si>
  <si>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</si>
  <si>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</si>
  <si>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</si>
  <si>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</si>
  <si>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</si>
  <si>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</si>
  <si>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</si>
  <si>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</si>
  <si>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</si>
  <si>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</si>
  <si>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</si>
  <si>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</si>
  <si>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</si>
  <si>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</si>
  <si>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</si>
  <si>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</si>
  <si>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</si>
  <si>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</si>
  <si>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</si>
  <si>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</si>
  <si>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</si>
  <si>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</si>
  <si>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</si>
  <si>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</si>
  <si>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</si>
  <si>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</si>
  <si>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</si>
  <si>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</si>
  <si>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</si>
  <si>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</si>
  <si>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</si>
  <si>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</si>
  <si>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</si>
  <si>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</si>
  <si>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</si>
  <si>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</si>
  <si>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</si>
  <si>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</si>
  <si>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</si>
  <si>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</si>
  <si>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</si>
  <si>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</si>
  <si>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</si>
  <si>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</si>
  <si>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</si>
  <si>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</si>
  <si>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</si>
  <si>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</si>
  <si>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</si>
  <si>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</si>
  <si>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</si>
  <si>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</si>
  <si>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</si>
  <si>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</si>
  <si>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</si>
  <si>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</si>
  <si>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</si>
  <si>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</si>
  <si>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</si>
  <si>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</si>
  <si>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</si>
  <si>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</si>
  <si>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</si>
  <si>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</si>
  <si>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</si>
  <si>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</si>
  <si>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</si>
  <si>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</si>
  <si>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</si>
  <si>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</si>
  <si>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</si>
  <si>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</si>
  <si>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</si>
  <si>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</si>
  <si>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</si>
  <si>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</si>
  <si>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</si>
  <si>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</si>
  <si>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</si>
  <si>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</si>
  <si>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</si>
  <si>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</si>
  <si>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</si>
  <si>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</si>
  <si>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</si>
  <si>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</si>
  <si>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</si>
  <si>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</si>
  <si>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</si>
  <si>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</si>
  <si>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</si>
  <si>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</si>
  <si>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</si>
  <si>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</si>
  <si>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</si>
  <si>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</si>
  <si>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</si>
  <si>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</si>
  <si>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</si>
  <si>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</si>
  <si>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</si>
  <si>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</si>
  <si>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</si>
  <si>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</si>
  <si>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</si>
  <si>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</si>
  <si>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</si>
  <si>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</si>
  <si>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</si>
  <si>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</si>
  <si>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</si>
  <si>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</si>
  <si>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</si>
  <si>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</si>
  <si>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</si>
  <si>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</si>
  <si>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</si>
  <si>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</si>
  <si>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</si>
  <si>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</si>
  <si>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</si>
  <si>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</si>
  <si>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</si>
  <si>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</si>
  <si>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</si>
  <si>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</si>
  <si>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</si>
  <si>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</si>
  <si>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</si>
  <si>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</si>
  <si>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</si>
  <si>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</si>
  <si>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</si>
  <si>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</si>
  <si>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</si>
  <si>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</si>
  <si>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</si>
  <si>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</si>
  <si>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</si>
  <si>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</si>
  <si>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</si>
  <si>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</si>
  <si>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</si>
  <si>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</si>
  <si>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</si>
  <si>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</si>
  <si>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</si>
  <si>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</si>
  <si>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</si>
  <si>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</si>
  <si>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</si>
  <si>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</si>
  <si>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</si>
  <si>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</si>
  <si>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</si>
  <si>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</si>
  <si>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</si>
  <si>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</si>
  <si>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</si>
  <si>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</si>
  <si>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</si>
  <si>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</si>
  <si>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</si>
  <si>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</si>
  <si>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</si>
  <si>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</si>
  <si>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</si>
  <si>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</si>
  <si>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</si>
  <si>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</si>
  <si>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</si>
  <si>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</si>
  <si>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</si>
  <si>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</si>
  <si>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</si>
  <si>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</si>
  <si>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</si>
  <si>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</si>
  <si>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</si>
  <si>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</si>
  <si>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</si>
  <si>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</si>
  <si>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</si>
  <si>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</si>
  <si>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</si>
  <si>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</si>
  <si>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</si>
  <si>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</si>
  <si>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</si>
  <si>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</si>
  <si>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</si>
  <si>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</si>
  <si>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</si>
  <si>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</si>
  <si>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</si>
  <si>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</si>
  <si>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</si>
  <si>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</si>
  <si>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</si>
  <si>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</si>
  <si>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</si>
  <si>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</si>
  <si>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</si>
  <si>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</si>
  <si>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</si>
  <si>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</si>
  <si>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</si>
  <si>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</si>
  <si>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</si>
  <si>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</si>
  <si>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</si>
  <si>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</si>
  <si>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</si>
  <si>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</si>
  <si>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</si>
  <si>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</si>
  <si>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</si>
  <si>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</si>
  <si>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</si>
  <si>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</si>
  <si>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</si>
  <si>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</si>
  <si>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</si>
  <si>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</si>
  <si>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</si>
  <si>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</si>
  <si>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</si>
  <si>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</si>
  <si>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</si>
  <si>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</si>
  <si>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</si>
  <si>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</si>
  <si>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</si>
  <si>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</si>
  <si>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</si>
  <si>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</si>
  <si>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</si>
  <si>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</si>
  <si>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</si>
  <si>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</si>
  <si>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</si>
  <si>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</si>
  <si>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</si>
  <si>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</si>
  <si>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</si>
  <si>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</si>
  <si>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</si>
  <si>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</si>
  <si>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</si>
  <si>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</si>
  <si>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</si>
  <si>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</si>
  <si>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</si>
  <si>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</si>
  <si>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</si>
  <si>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</si>
  <si>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</si>
  <si>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</si>
  <si>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</si>
  <si>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</si>
  <si>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</si>
  <si>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</si>
  <si>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</si>
  <si>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</si>
  <si>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</si>
  <si>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</si>
  <si>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</si>
  <si>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</si>
  <si>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</si>
  <si>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</si>
  <si>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</si>
  <si>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</si>
  <si>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</si>
  <si>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</si>
  <si>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</si>
  <si>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</si>
  <si>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</si>
  <si>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</si>
  <si>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</si>
  <si>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</si>
  <si>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</si>
  <si>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</si>
  <si>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</si>
  <si>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</si>
  <si>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</si>
  <si>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</si>
  <si>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</si>
  <si>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</si>
  <si>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</si>
  <si>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</si>
  <si>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</si>
  <si>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</si>
  <si>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</si>
  <si>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</si>
  <si>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</si>
  <si>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</si>
  <si>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</si>
  <si>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</si>
  <si>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</si>
  <si>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</si>
  <si>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</si>
  <si>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</si>
  <si>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</si>
  <si>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</si>
  <si>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</si>
  <si>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</si>
  <si>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</si>
  <si>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</si>
  <si>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</si>
  <si>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</si>
  <si>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</si>
  <si>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</si>
  <si>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</si>
  <si>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</si>
  <si>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</si>
  <si>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</si>
  <si>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</si>
  <si>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</si>
  <si>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</si>
  <si>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</si>
  <si>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</si>
  <si>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</si>
  <si>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</si>
  <si>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</si>
  <si>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</si>
  <si>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</si>
  <si>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</si>
  <si>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</si>
  <si>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</si>
  <si>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</si>
  <si>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</si>
  <si>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</si>
  <si>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</si>
  <si>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</si>
  <si>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</si>
  <si>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</si>
  <si>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</si>
  <si>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</si>
  <si>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</si>
  <si>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</si>
  <si>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</si>
  <si>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</si>
  <si>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</si>
  <si>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</si>
  <si>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</si>
  <si>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</si>
  <si>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</si>
  <si>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</si>
  <si>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</si>
  <si>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</si>
  <si>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</si>
  <si>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</si>
  <si>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</si>
  <si>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</si>
  <si>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</si>
  <si>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</si>
  <si>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</si>
  <si>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</si>
  <si>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</si>
  <si>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</si>
  <si>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</si>
  <si>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</si>
  <si>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</si>
  <si>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</si>
  <si>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</si>
  <si>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</si>
  <si>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</si>
  <si>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</si>
  <si>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</si>
  <si>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</si>
  <si>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</si>
  <si>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</si>
  <si>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</si>
  <si>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</si>
  <si>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</si>
  <si>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</si>
  <si>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</si>
  <si>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</si>
  <si>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</si>
  <si>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</si>
  <si>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</si>
  <si>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</si>
  <si>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</si>
  <si>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</si>
  <si>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</si>
  <si>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</si>
  <si>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</si>
  <si>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</si>
  <si>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</si>
  <si>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</si>
  <si>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</si>
  <si>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</si>
  <si>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</si>
  <si>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</si>
  <si>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</si>
  <si>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</si>
  <si>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</si>
  <si>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</si>
  <si>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</si>
  <si>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</si>
  <si>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</si>
  <si>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</si>
  <si>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</si>
  <si>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</si>
  <si>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</si>
  <si>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</si>
  <si>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</si>
  <si>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</si>
  <si>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</si>
  <si>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</si>
  <si>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</si>
  <si>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</si>
  <si>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</si>
  <si>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</si>
  <si>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</si>
  <si>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</si>
  <si>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</si>
  <si>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</si>
  <si>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</si>
  <si>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</si>
  <si>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</si>
  <si>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</si>
  <si>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</si>
  <si>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</si>
  <si>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</si>
  <si>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</si>
  <si>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</si>
  <si>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</si>
  <si>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</si>
  <si>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</si>
  <si>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</si>
  <si>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</si>
  <si>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</si>
  <si>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</si>
  <si>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</si>
  <si>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</si>
  <si>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</si>
  <si>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</si>
  <si>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</si>
  <si>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</si>
  <si>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</si>
  <si>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</si>
  <si>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</si>
  <si>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</si>
  <si>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</si>
  <si>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</si>
  <si>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</si>
  <si>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</si>
  <si>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</si>
  <si>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</si>
  <si>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</si>
  <si>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</si>
  <si>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</si>
  <si>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</si>
  <si>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</si>
  <si>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</si>
  <si>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</si>
  <si>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</si>
  <si>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</si>
  <si>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</si>
  <si>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</si>
  <si>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</si>
  <si>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</si>
  <si>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</si>
  <si>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</si>
  <si>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</si>
  <si>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</si>
  <si>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</si>
  <si>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</si>
  <si>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</si>
  <si>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</si>
  <si>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</si>
  <si>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</si>
  <si>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</si>
  <si>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</si>
  <si>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</si>
  <si>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</si>
  <si>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</si>
  <si>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</si>
  <si>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</si>
  <si>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</si>
  <si>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</si>
  <si>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</si>
  <si>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</si>
  <si>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</si>
  <si>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</si>
  <si>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</si>
  <si>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</si>
  <si>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</si>
  <si>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</si>
  <si>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</si>
  <si>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</si>
  <si>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</si>
  <si>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</si>
  <si>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</si>
  <si>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</si>
  <si>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</si>
  <si>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</si>
  <si>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</si>
  <si>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</si>
  <si>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</si>
  <si>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</si>
  <si>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</si>
  <si>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</si>
  <si>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</si>
  <si>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</si>
  <si>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</si>
  <si>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</si>
  <si>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</si>
  <si>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</si>
  <si>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</si>
  <si>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</si>
  <si>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</si>
  <si>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</si>
  <si>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</si>
  <si>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</si>
  <si>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</si>
  <si>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</si>
  <si>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</si>
  <si>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</si>
  <si>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</si>
  <si>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</si>
  <si>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</si>
  <si>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</si>
  <si>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</si>
  <si>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</si>
  <si>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</si>
  <si>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</si>
  <si>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</si>
  <si>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</si>
  <si>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</si>
  <si>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</si>
  <si>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</si>
  <si>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</si>
  <si>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</si>
  <si>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</si>
  <si>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</si>
  <si>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</si>
  <si>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</si>
  <si>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</si>
  <si>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</si>
  <si>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</si>
  <si>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</si>
  <si>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</si>
  <si>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</si>
  <si>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</si>
  <si>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</si>
  <si>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</si>
  <si>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</si>
  <si>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</si>
  <si>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</si>
  <si>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</si>
  <si>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</si>
  <si>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</si>
  <si>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</si>
  <si>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</si>
  <si>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</si>
  <si>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</si>
  <si>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</si>
  <si>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</si>
  <si>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</si>
  <si>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</si>
  <si>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</si>
  <si>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</si>
  <si>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</si>
  <si>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</si>
  <si>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</si>
  <si>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</si>
  <si>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</si>
  <si>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</si>
  <si>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</si>
  <si>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</si>
  <si>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</si>
  <si>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</si>
  <si>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</si>
  <si>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</si>
  <si>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</si>
  <si>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</si>
  <si>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</si>
  <si>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</si>
  <si>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</si>
  <si>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</si>
  <si>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</si>
  <si>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</si>
  <si>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</si>
  <si>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</si>
  <si>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</si>
  <si>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</si>
  <si>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</si>
  <si>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</si>
  <si>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</si>
  <si>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</si>
  <si>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</si>
  <si>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</si>
  <si>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</si>
  <si>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</si>
  <si>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</si>
  <si>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</si>
  <si>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</si>
  <si>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</si>
  <si>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</si>
  <si>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</si>
  <si>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</si>
  <si>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</si>
  <si>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</si>
  <si>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</si>
  <si>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</si>
  <si>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</si>
  <si>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</si>
  <si>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</si>
  <si>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</si>
  <si>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</si>
  <si>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</si>
  <si>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</si>
  <si>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</si>
  <si>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</si>
  <si>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</si>
  <si>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</si>
  <si>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</si>
  <si>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</si>
  <si>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</si>
  <si>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</si>
  <si>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</si>
  <si>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</si>
  <si>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</si>
  <si>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</si>
  <si>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</si>
  <si>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</si>
  <si>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</si>
  <si>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</si>
  <si>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</si>
  <si>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</si>
  <si>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</si>
  <si>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</si>
  <si>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</si>
  <si>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</si>
  <si>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</si>
  <si>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</si>
  <si>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</si>
  <si>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</si>
  <si>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</si>
  <si>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</si>
  <si>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</si>
  <si>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</si>
  <si>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</si>
  <si>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</si>
  <si>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</si>
  <si>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</si>
  <si>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</si>
  <si>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</si>
  <si>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</si>
  <si>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</si>
  <si>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</si>
  <si>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</si>
  <si>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</si>
  <si>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</si>
  <si>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</si>
  <si>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</si>
  <si>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</si>
  <si>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</si>
  <si>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</si>
  <si>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</si>
  <si>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</si>
  <si>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</si>
  <si>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</si>
  <si>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</si>
  <si>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</si>
  <si>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</si>
  <si>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</si>
  <si>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</si>
  <si>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</si>
  <si>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</si>
  <si>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</si>
  <si>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</si>
  <si>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</si>
  <si>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</si>
  <si>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</si>
  <si>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</si>
  <si>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</si>
  <si>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</si>
  <si>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</si>
  <si>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</si>
  <si>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</si>
  <si>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</si>
  <si>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</si>
  <si>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</si>
  <si>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</si>
  <si>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</si>
  <si>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</si>
  <si>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</si>
  <si>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</si>
  <si>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</si>
  <si>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</si>
  <si>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</si>
  <si>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</si>
  <si>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</si>
  <si>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</si>
  <si>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</si>
  <si>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</si>
  <si>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</si>
  <si>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</si>
  <si>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</si>
  <si>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</si>
  <si>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</si>
  <si>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</si>
  <si>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</si>
  <si>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</si>
  <si>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</si>
  <si>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</si>
  <si>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</si>
  <si>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</si>
  <si>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</si>
  <si>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</si>
  <si>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</si>
  <si>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</si>
  <si>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</si>
  <si>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</si>
  <si>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</si>
  <si>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</si>
  <si>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</si>
  <si>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</si>
  <si>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</si>
  <si>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</si>
  <si>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</si>
  <si>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</si>
  <si>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</si>
  <si>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</si>
  <si>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</si>
  <si>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</si>
  <si>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</si>
  <si>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</si>
  <si>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</si>
  <si>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</si>
  <si>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</si>
  <si>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</si>
  <si>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</si>
  <si>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</si>
  <si>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</si>
  <si>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</si>
  <si>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</si>
  <si>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</si>
  <si>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</si>
  <si>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</si>
  <si>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</si>
  <si>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</si>
  <si>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</si>
  <si>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</si>
  <si>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</si>
  <si>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</si>
  <si>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</si>
  <si>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</si>
  <si>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</si>
  <si>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</si>
  <si>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</si>
  <si>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</si>
  <si>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</si>
  <si>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</si>
  <si>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</si>
  <si>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</si>
  <si>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</si>
  <si>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</si>
  <si>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</si>
  <si>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</si>
  <si>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</si>
  <si>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</si>
  <si>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</si>
  <si>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</si>
  <si>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</si>
  <si>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</si>
  <si>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</si>
  <si>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</si>
  <si>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</si>
  <si>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</si>
  <si>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</si>
  <si>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</si>
  <si>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</si>
  <si>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</si>
  <si>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</si>
  <si>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</si>
  <si>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</si>
  <si>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</si>
  <si>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</si>
  <si>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</si>
  <si>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</si>
  <si>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</si>
  <si>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</si>
  <si>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</si>
  <si>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</si>
  <si>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</si>
  <si>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</si>
  <si>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</si>
  <si>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</si>
  <si>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</si>
  <si>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</si>
  <si>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</si>
  <si>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</si>
  <si>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</si>
  <si>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</si>
  <si>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</si>
  <si>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</si>
  <si>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</si>
  <si>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</si>
  <si>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</si>
  <si>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</si>
  <si>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</si>
  <si>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</si>
  <si>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</si>
  <si>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</si>
  <si>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</si>
  <si>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</si>
  <si>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</si>
  <si>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</si>
  <si>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</si>
  <si>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</si>
  <si>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</si>
  <si>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</si>
  <si>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</si>
  <si>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</si>
  <si>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</si>
  <si>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</si>
  <si>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</si>
  <si>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</si>
  <si>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</si>
  <si>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</si>
  <si>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</si>
  <si>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</si>
  <si>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</si>
  <si>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</si>
  <si>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</si>
  <si>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</si>
  <si>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</si>
  <si>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</si>
  <si>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</si>
  <si>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</si>
  <si>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</si>
  <si>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</si>
  <si>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</si>
  <si>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</si>
  <si>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</si>
  <si>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</si>
  <si>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</si>
  <si>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</si>
  <si>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</si>
  <si>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</si>
  <si>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</si>
  <si>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</si>
  <si>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</si>
  <si>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</si>
  <si>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</si>
  <si>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</si>
  <si>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</si>
  <si>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</si>
  <si>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</si>
  <si>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</si>
  <si>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</si>
  <si>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</si>
  <si>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</si>
  <si>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</si>
  <si>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</si>
  <si>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</si>
  <si>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</si>
  <si>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</si>
  <si>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</si>
  <si>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</si>
  <si>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</si>
  <si>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</si>
  <si>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</si>
  <si>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</si>
  <si>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</si>
  <si>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</si>
  <si>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</si>
  <si>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</si>
  <si>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</si>
  <si>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</si>
  <si>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</si>
  <si>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</si>
  <si>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</si>
  <si>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</si>
  <si>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</si>
  <si>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</si>
  <si>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</si>
  <si>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</si>
  <si>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</si>
  <si>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</si>
  <si>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</si>
  <si>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</si>
  <si>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</si>
  <si>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</si>
  <si>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</si>
  <si>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</si>
  <si>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</si>
  <si>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</si>
  <si>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</si>
  <si>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</si>
  <si>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</si>
  <si>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</si>
  <si>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</si>
  <si>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</si>
  <si>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</si>
  <si>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</si>
  <si>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</si>
  <si>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</si>
  <si>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</si>
  <si>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</si>
  <si>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</si>
  <si>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</si>
  <si>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</si>
  <si>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</si>
  <si>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</si>
  <si>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</si>
  <si>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</si>
  <si>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</si>
  <si>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</si>
  <si>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</si>
  <si>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</si>
  <si>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</si>
  <si>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</si>
  <si>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</si>
  <si>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</si>
  <si>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</si>
  <si>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</si>
  <si>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</si>
  <si>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</si>
  <si>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</si>
  <si>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</si>
  <si>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</si>
  <si>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</si>
  <si>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</si>
  <si>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</si>
  <si>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</si>
  <si>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</si>
  <si>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</si>
  <si>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</si>
  <si>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</si>
  <si>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</si>
  <si>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</si>
  <si>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</si>
  <si>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</si>
  <si>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</si>
  <si>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</si>
  <si>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</si>
  <si>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</si>
  <si>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</si>
  <si>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</si>
  <si>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</si>
  <si>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</si>
  <si>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</si>
  <si>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</si>
  <si>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</si>
  <si>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</si>
  <si>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</si>
  <si>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</si>
  <si>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</si>
  <si>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</si>
  <si>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</si>
  <si>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</si>
  <si>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</si>
  <si>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</si>
  <si>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</si>
  <si>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</si>
  <si>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</si>
  <si>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</si>
  <si>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</si>
  <si>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</si>
  <si>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</si>
  <si>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</si>
  <si>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</si>
  <si>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</si>
  <si>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</si>
  <si>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</si>
  <si>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</si>
  <si>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</si>
  <si>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</si>
  <si>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</si>
  <si>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</si>
  <si>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</si>
  <si>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</si>
  <si>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</si>
  <si>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</si>
  <si>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</si>
  <si>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</si>
  <si>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</si>
  <si>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</si>
  <si>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</si>
  <si>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</si>
  <si>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</si>
  <si>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</si>
  <si>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</si>
  <si>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</si>
  <si>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</si>
  <si>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</si>
  <si>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</si>
  <si>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</si>
  <si>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</si>
  <si>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</si>
  <si>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</si>
  <si>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</si>
  <si>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</si>
  <si>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</si>
  <si>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</si>
  <si>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</si>
  <si>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</si>
  <si>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</si>
  <si>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</si>
  <si>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</si>
  <si>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</si>
  <si>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</si>
  <si>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</si>
  <si>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</si>
  <si>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</si>
  <si>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</si>
  <si>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</si>
  <si>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</si>
  <si>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</si>
  <si>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</si>
  <si>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</si>
  <si>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</si>
  <si>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</si>
  <si>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</si>
  <si>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</si>
  <si>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</si>
  <si>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</si>
  <si>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</si>
  <si>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</si>
  <si>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</si>
  <si>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</si>
  <si>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</si>
  <si>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</si>
  <si>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</si>
  <si>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</si>
  <si>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</si>
  <si>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</si>
  <si>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</si>
  <si>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</si>
  <si>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</si>
  <si>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</si>
  <si>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</si>
  <si>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</si>
  <si>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</si>
  <si>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</si>
  <si>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</si>
  <si>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</si>
  <si>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</si>
  <si>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</si>
  <si>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</si>
  <si>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</si>
  <si>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</si>
  <si>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</si>
  <si>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</si>
  <si>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</si>
  <si>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</si>
  <si>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</si>
  <si>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</si>
  <si>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</si>
  <si>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</si>
  <si>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</si>
  <si>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</si>
  <si>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</si>
  <si>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</si>
  <si>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</si>
  <si>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</si>
  <si>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</si>
  <si>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</si>
  <si>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</si>
  <si>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</si>
  <si>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</si>
  <si>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</si>
  <si>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</si>
  <si>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</si>
  <si>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</si>
  <si>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</si>
  <si>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</si>
  <si>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</si>
  <si>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</si>
  <si>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</si>
  <si>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</si>
  <si>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</si>
  <si>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</si>
  <si>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</si>
  <si>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</si>
  <si>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</si>
  <si>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</si>
  <si>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</si>
  <si>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</si>
  <si>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</si>
  <si>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</si>
  <si>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</si>
  <si>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</si>
  <si>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</si>
  <si>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</si>
  <si>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</si>
  <si>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</si>
  <si>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</si>
  <si>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</si>
  <si>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</si>
  <si>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</si>
  <si>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</si>
  <si>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</si>
  <si>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</si>
  <si>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</si>
  <si>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</si>
  <si>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</si>
  <si>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</si>
  <si>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</si>
  <si>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</si>
  <si>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</si>
  <si>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</si>
  <si>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</si>
  <si>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</si>
  <si>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</si>
  <si>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</si>
  <si>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</si>
  <si>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</si>
  <si>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</si>
  <si>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</si>
  <si>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</si>
  <si>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</si>
  <si>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</si>
  <si>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</si>
  <si>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</si>
  <si>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</si>
  <si>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</si>
  <si>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</si>
  <si>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</si>
  <si>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</si>
  <si>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</si>
  <si>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</si>
  <si>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</si>
  <si>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</si>
  <si>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</si>
  <si>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</si>
  <si>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</si>
  <si>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</si>
  <si>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</si>
  <si>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</si>
  <si>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</si>
  <si>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</si>
  <si>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</si>
  <si>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</si>
  <si>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</si>
  <si>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</si>
  <si>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</si>
  <si>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</si>
  <si>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</si>
  <si>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</si>
  <si>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</si>
  <si>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</si>
  <si>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</si>
  <si>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</si>
  <si>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</si>
  <si>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</si>
  <si>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</si>
  <si>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</si>
  <si>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</si>
  <si>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</si>
  <si>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</si>
  <si>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</si>
  <si>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</si>
  <si>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</si>
  <si>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</si>
  <si>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</si>
  <si>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</si>
  <si>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</si>
  <si>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</si>
  <si>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</si>
  <si>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</si>
  <si>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</si>
  <si>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</si>
  <si>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</si>
  <si>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</si>
  <si>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</si>
  <si>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</si>
  <si>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</si>
  <si>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</si>
  <si>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</si>
  <si>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</si>
  <si>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</si>
  <si>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</si>
  <si>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</si>
  <si>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</si>
  <si>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</si>
  <si>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</si>
  <si>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</si>
  <si>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</si>
  <si>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</si>
  <si>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</si>
  <si>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</si>
  <si>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</si>
  <si>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</si>
  <si>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</si>
  <si>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</si>
  <si>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</si>
  <si>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</si>
  <si>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</si>
  <si>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</si>
  <si>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</si>
  <si>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</si>
  <si>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</si>
  <si>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</si>
  <si>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</si>
  <si>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</si>
  <si>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</si>
  <si>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</si>
  <si>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</si>
  <si>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</si>
  <si>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</si>
  <si>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</si>
  <si>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</si>
  <si>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</si>
  <si>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</si>
  <si>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</si>
  <si>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</si>
  <si>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</si>
  <si>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</si>
  <si>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</si>
  <si>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</si>
  <si>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</si>
  <si>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</si>
  <si>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</si>
  <si>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</si>
  <si>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</si>
  <si>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</si>
  <si>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</si>
  <si>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</si>
  <si>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</si>
  <si>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</si>
  <si>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</si>
  <si>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</si>
  <si>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</si>
  <si>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</si>
  <si>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</si>
  <si>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</si>
  <si>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</si>
  <si>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</si>
  <si>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</si>
  <si>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</si>
  <si>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</si>
  <si>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</si>
  <si>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</si>
  <si>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</si>
  <si>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</si>
  <si>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</si>
  <si>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</si>
  <si>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</si>
  <si>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</si>
  <si>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</si>
  <si>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</si>
  <si>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</si>
  <si>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</si>
  <si>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</si>
  <si>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</si>
  <si>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</si>
  <si>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</si>
  <si>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</si>
  <si>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</si>
  <si>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</si>
  <si>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</si>
  <si>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</si>
  <si>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</si>
  <si>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</si>
  <si>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</si>
  <si>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</si>
  <si>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</si>
  <si>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</si>
  <si>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</si>
  <si>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</si>
  <si>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</si>
  <si>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</si>
  <si>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</si>
  <si>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</si>
  <si>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</si>
  <si>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</si>
  <si>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</si>
  <si>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</si>
  <si>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</si>
  <si>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</si>
  <si>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</si>
  <si>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</si>
  <si>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</si>
  <si>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</si>
  <si>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</si>
  <si>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</si>
  <si>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</si>
  <si>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</si>
  <si>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</si>
  <si>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</si>
  <si>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</si>
  <si>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</si>
  <si>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</si>
  <si>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</si>
  <si>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</si>
  <si>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</si>
  <si>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</si>
  <si>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</si>
  <si>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</si>
  <si>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</si>
  <si>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</si>
  <si>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</si>
  <si>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</si>
  <si>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</si>
  <si>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</si>
  <si>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</si>
  <si>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</si>
  <si>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</si>
  <si>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</si>
  <si>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</si>
  <si>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</si>
  <si>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</si>
  <si>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</si>
  <si>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</si>
  <si>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</si>
  <si>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</si>
  <si>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</si>
  <si>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</si>
  <si>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</si>
  <si>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</si>
  <si>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</si>
  <si>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</si>
  <si>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</si>
  <si>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</si>
  <si>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</si>
  <si>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</si>
  <si>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</si>
  <si>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</si>
  <si>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</si>
  <si>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</si>
  <si>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</si>
  <si>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</si>
  <si>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</si>
  <si>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</si>
  <si>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</si>
  <si>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</si>
  <si>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</si>
  <si>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</si>
  <si>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</si>
  <si>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</si>
  <si>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</si>
  <si>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</si>
  <si>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</si>
  <si>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</si>
  <si>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</si>
  <si>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</si>
  <si>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</si>
  <si>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</si>
  <si>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</si>
  <si>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</si>
  <si>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</si>
  <si>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</si>
  <si>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</si>
  <si>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</si>
  <si>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</si>
  <si>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</si>
  <si>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</si>
  <si>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</si>
  <si>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</si>
  <si>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</si>
  <si>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</si>
  <si>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</si>
  <si>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</si>
  <si>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</si>
  <si>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</si>
  <si>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</si>
  <si>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</si>
  <si>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</si>
  <si>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</si>
  <si>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</si>
  <si>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</si>
  <si>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</si>
  <si>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</si>
  <si>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</si>
  <si>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</si>
  <si>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</si>
  <si>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</si>
  <si>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</si>
  <si>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</si>
  <si>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</si>
  <si>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</si>
  <si>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</si>
  <si>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</si>
  <si>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</si>
  <si>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</si>
  <si>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</si>
  <si>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</si>
  <si>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</si>
  <si>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</si>
  <si>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</si>
  <si>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</si>
  <si>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</si>
  <si>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</si>
  <si>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</si>
  <si>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</si>
  <si>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</si>
  <si>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</si>
  <si>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</si>
  <si>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</si>
  <si>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</si>
  <si>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</si>
  <si>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</si>
  <si>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</si>
  <si>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</si>
  <si>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</si>
  <si>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</si>
  <si>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</si>
  <si>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</si>
  <si>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</si>
  <si>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</si>
  <si>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</si>
  <si>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</si>
  <si>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</si>
  <si>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</si>
  <si>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</si>
  <si>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</si>
  <si>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</si>
  <si>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</si>
  <si>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</si>
  <si>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</si>
  <si>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</si>
  <si>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</si>
  <si>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</si>
  <si>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</si>
  <si>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</si>
  <si>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</si>
  <si>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</si>
  <si>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</si>
  <si>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</si>
  <si>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</si>
  <si>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</si>
  <si>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</si>
  <si>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</si>
  <si>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</si>
  <si>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</si>
  <si>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</si>
  <si>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</si>
  <si>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</si>
  <si>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</si>
  <si>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</si>
  <si>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</si>
  <si>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</si>
  <si>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</si>
  <si>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</si>
  <si>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</si>
  <si>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</si>
  <si>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</si>
  <si>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</si>
  <si>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</si>
  <si>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</si>
  <si>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</si>
  <si>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</si>
  <si>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</si>
  <si>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</si>
  <si>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</si>
  <si>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</si>
  <si>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</si>
  <si>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</si>
  <si>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</si>
  <si>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</si>
  <si>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</si>
  <si>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</si>
  <si>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</si>
  <si>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</si>
  <si>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</si>
  <si>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</si>
  <si>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</si>
  <si>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</si>
  <si>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</si>
  <si>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</si>
  <si>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</si>
  <si>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</si>
  <si>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</si>
  <si>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</si>
  <si>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</si>
  <si>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</si>
  <si>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</si>
  <si>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</si>
  <si>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</si>
  <si>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</si>
  <si>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</si>
  <si>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</si>
  <si>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</si>
  <si>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</si>
  <si>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</si>
  <si>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</si>
  <si>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</si>
  <si>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</si>
  <si>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</si>
  <si>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</si>
  <si>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</si>
  <si>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</si>
  <si>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</si>
  <si>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</si>
  <si>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</si>
  <si>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</si>
  <si>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</si>
  <si>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</si>
  <si>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</si>
  <si>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</si>
  <si>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</si>
  <si>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</si>
  <si>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</si>
  <si>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</si>
  <si>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</si>
  <si>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</si>
  <si>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</si>
  <si>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</si>
  <si>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</si>
  <si>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</si>
  <si>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</si>
  <si>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</si>
  <si>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</si>
  <si>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</si>
  <si>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</si>
  <si>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</si>
  <si>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</si>
  <si>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</si>
  <si>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</si>
  <si>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</si>
  <si>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</si>
  <si>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</si>
  <si>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</si>
  <si>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</si>
  <si>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</si>
  <si>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</si>
  <si>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</si>
  <si>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</si>
  <si>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</si>
  <si>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</si>
  <si>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</si>
  <si>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</si>
  <si>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</si>
  <si>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</si>
  <si>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</si>
  <si>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</si>
  <si>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</si>
  <si>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</si>
  <si>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</si>
  <si>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</si>
  <si>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</si>
  <si>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</si>
  <si>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</si>
  <si>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</si>
  <si>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</si>
  <si>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</si>
  <si>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</si>
  <si>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</si>
  <si>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</si>
  <si>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</si>
  <si>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</si>
  <si>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</si>
  <si>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</si>
  <si>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</si>
  <si>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</si>
  <si>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</si>
  <si>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</si>
  <si>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</si>
  <si>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</si>
  <si>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</si>
  <si>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</si>
  <si>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</si>
  <si>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</si>
  <si>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</si>
  <si>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</si>
  <si>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</si>
  <si>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</si>
  <si>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</si>
  <si>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</si>
  <si>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</si>
  <si>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</si>
  <si>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</si>
  <si>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</si>
  <si>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</si>
  <si>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</si>
  <si>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</si>
  <si>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</si>
  <si>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</si>
  <si>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</si>
  <si>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</si>
  <si>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</si>
  <si>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</si>
  <si>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</si>
  <si>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</si>
  <si>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</si>
  <si>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</si>
  <si>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</si>
  <si>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</si>
  <si>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</si>
  <si>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</si>
  <si>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</si>
  <si>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</si>
  <si>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</si>
  <si>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</si>
  <si>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</si>
  <si>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</si>
  <si>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</si>
  <si>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</si>
  <si>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</si>
  <si>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</si>
  <si>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</si>
  <si>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</si>
  <si>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</si>
  <si>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</si>
  <si>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</si>
  <si>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</si>
  <si>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</si>
  <si>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</si>
  <si>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</si>
  <si>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</si>
  <si>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</si>
  <si>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</si>
  <si>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</si>
  <si>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</si>
  <si>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</si>
  <si>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</si>
  <si>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</si>
  <si>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</si>
  <si>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</si>
  <si>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</si>
  <si>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</si>
  <si>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</si>
  <si>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</si>
  <si>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</si>
  <si>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</si>
  <si>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</si>
  <si>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</si>
  <si>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</si>
  <si>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</si>
  <si>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</si>
  <si>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</si>
  <si>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</si>
  <si>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</si>
  <si>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</si>
  <si>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</si>
  <si>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</si>
  <si>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</si>
  <si>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</si>
  <si>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</si>
  <si>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</si>
  <si>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</si>
  <si>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</si>
  <si>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</si>
  <si>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</si>
  <si>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</si>
  <si>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</si>
  <si>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</si>
  <si>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</si>
  <si>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</si>
  <si>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</si>
  <si>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</si>
  <si>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</si>
  <si>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</si>
  <si>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</si>
  <si>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</si>
  <si>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</si>
  <si>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</si>
  <si>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</si>
  <si>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</si>
  <si>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</si>
  <si>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</si>
  <si>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</si>
  <si>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</si>
  <si>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</si>
  <si>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</si>
  <si>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</si>
  <si>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</si>
  <si>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</si>
  <si>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</si>
  <si>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</si>
  <si>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</si>
  <si>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</si>
  <si>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</si>
  <si>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</si>
  <si>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</si>
  <si>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</si>
  <si>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</si>
  <si>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</si>
  <si>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</si>
  <si>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</si>
  <si>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</si>
  <si>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</si>
  <si>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</si>
  <si>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</si>
  <si>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</si>
  <si>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</si>
  <si>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</si>
  <si>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</si>
  <si>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</si>
  <si>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</si>
  <si>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</si>
  <si>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</si>
  <si>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</si>
  <si>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</si>
  <si>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</si>
  <si>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</si>
  <si>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</si>
  <si>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</si>
  <si>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</si>
  <si>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</si>
  <si>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</si>
  <si>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</si>
  <si>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</si>
  <si>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</si>
  <si>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</si>
  <si>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</si>
  <si>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</si>
  <si>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</si>
  <si>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</si>
  <si>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</si>
  <si>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</si>
  <si>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</si>
  <si>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</si>
  <si>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</si>
  <si>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</si>
  <si>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</si>
  <si>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</si>
  <si>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</si>
  <si>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</si>
  <si>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</si>
  <si>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</si>
  <si>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</si>
  <si>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</si>
  <si>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</si>
  <si>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</si>
  <si>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</si>
  <si>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</si>
  <si>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</si>
  <si>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</si>
  <si>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</si>
  <si>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</si>
  <si>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</si>
  <si>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</si>
  <si>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</si>
  <si>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</si>
  <si>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</si>
  <si>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</si>
  <si>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</si>
  <si>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</si>
  <si>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</si>
  <si>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</si>
  <si>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</si>
  <si>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</si>
  <si>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</si>
  <si>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</si>
  <si>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</si>
  <si>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</si>
  <si>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</si>
  <si>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</si>
  <si>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</si>
  <si>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</si>
  <si>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</si>
  <si>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</si>
  <si>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</si>
  <si>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</si>
  <si>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</si>
  <si>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</si>
  <si>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</si>
  <si>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</si>
  <si>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</si>
  <si>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</si>
  <si>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</si>
  <si>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</si>
  <si>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</si>
  <si>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</si>
  <si>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</si>
  <si>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</si>
  <si>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</si>
  <si>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</si>
  <si>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</si>
  <si>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</si>
  <si>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</si>
  <si>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</si>
  <si>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</si>
  <si>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</si>
  <si>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</si>
  <si>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</si>
  <si>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</si>
  <si>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</si>
  <si>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</si>
  <si>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</si>
  <si>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</si>
  <si>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</si>
  <si>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</si>
  <si>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</si>
  <si>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</si>
  <si>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</si>
  <si>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</si>
  <si>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</si>
  <si>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</si>
  <si>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</si>
  <si>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</si>
  <si>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</si>
  <si>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</si>
  <si>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</si>
  <si>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</si>
  <si>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</si>
  <si>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</si>
  <si>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</si>
  <si>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</si>
  <si>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</si>
  <si>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</si>
  <si>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</si>
  <si>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</si>
  <si>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</si>
  <si>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</si>
  <si>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</si>
  <si>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</si>
  <si>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</si>
  <si>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</si>
  <si>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</si>
  <si>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</si>
  <si>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</si>
  <si>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</si>
  <si>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</si>
  <si>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</si>
  <si>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</si>
  <si>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</si>
  <si>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</si>
  <si>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</si>
  <si>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</si>
  <si>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</si>
  <si>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</si>
  <si>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</si>
  <si>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</si>
  <si>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</si>
  <si>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</si>
  <si>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</si>
  <si>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</si>
  <si>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</si>
  <si>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</si>
  <si>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</si>
  <si>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</si>
  <si>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</si>
  <si>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</si>
  <si>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</si>
  <si>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</si>
  <si>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</si>
  <si>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</si>
  <si>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</si>
  <si>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</si>
  <si>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</si>
  <si>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</si>
  <si>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</si>
  <si>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</si>
  <si>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</si>
  <si>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</si>
  <si>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</si>
  <si>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</si>
  <si>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</si>
  <si>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</si>
  <si>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</si>
  <si>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</si>
  <si>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</si>
  <si>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</si>
  <si>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</si>
  <si>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</si>
  <si>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</si>
  <si>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</si>
  <si>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</si>
  <si>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</si>
  <si>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</si>
  <si>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</si>
  <si>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</si>
  <si>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</si>
  <si>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</si>
  <si>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</si>
  <si>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</si>
  <si>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</si>
  <si>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</si>
  <si>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</si>
  <si>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</si>
  <si>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</si>
  <si>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</si>
  <si>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</si>
  <si>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</si>
  <si>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</si>
  <si>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</si>
  <si>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</si>
  <si>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</si>
  <si>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</si>
  <si>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</si>
  <si>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</si>
  <si>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</si>
  <si>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</si>
  <si>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</si>
  <si>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</si>
  <si>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</si>
  <si>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</si>
  <si>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</si>
  <si>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</si>
  <si>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</si>
  <si>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</si>
  <si>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</si>
  <si>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</si>
  <si>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</si>
  <si>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</si>
  <si>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</si>
  <si>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</si>
  <si>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</si>
  <si>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</si>
  <si>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</si>
  <si>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</si>
  <si>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</si>
  <si>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</si>
  <si>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</si>
  <si>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</si>
  <si>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</si>
  <si>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</si>
  <si>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</si>
  <si>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</si>
  <si>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</si>
  <si>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</si>
  <si>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</si>
  <si>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</si>
  <si>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</si>
  <si>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</si>
  <si>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</si>
  <si>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</si>
  <si>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</si>
  <si>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</si>
  <si>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</si>
  <si>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</si>
  <si>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</si>
  <si>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</si>
  <si>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</si>
  <si>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</si>
  <si>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</si>
  <si>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</si>
  <si>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</si>
  <si>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</si>
  <si>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</si>
  <si>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</si>
  <si>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</si>
  <si>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</si>
  <si>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</si>
  <si>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</si>
  <si>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</si>
  <si>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</si>
  <si>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</si>
  <si>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</si>
  <si>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</si>
  <si>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</si>
  <si>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</si>
  <si>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</si>
  <si>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</si>
  <si>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</si>
  <si>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</si>
  <si>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</si>
  <si>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</si>
  <si>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</si>
  <si>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</si>
  <si>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</si>
  <si>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</si>
  <si>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</si>
  <si>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</si>
  <si>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</si>
  <si>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</si>
  <si>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</si>
  <si>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</si>
  <si>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</si>
  <si>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</si>
  <si>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</si>
  <si>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</si>
  <si>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</si>
  <si>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</si>
  <si>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</si>
  <si>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</si>
  <si>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</si>
  <si>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</si>
  <si>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</si>
  <si>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</si>
  <si>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</si>
  <si>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</si>
  <si>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</si>
  <si>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</si>
  <si>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</si>
  <si>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</si>
  <si>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</si>
  <si>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</si>
  <si>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</si>
  <si>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</si>
  <si>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</si>
  <si>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</si>
  <si>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</si>
  <si>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</si>
  <si>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</si>
  <si>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</si>
  <si>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</si>
  <si>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</si>
  <si>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</si>
  <si>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</si>
  <si>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</si>
  <si>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</si>
  <si>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</si>
  <si>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</si>
  <si>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</si>
  <si>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</si>
  <si>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</si>
  <si>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</si>
  <si>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</si>
  <si>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</si>
  <si>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</si>
  <si>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</si>
  <si>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</si>
  <si>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</si>
  <si>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</si>
  <si>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</si>
  <si>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</si>
  <si>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</si>
  <si>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</si>
  <si>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</si>
  <si>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</si>
  <si>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</si>
  <si>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</si>
  <si>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</si>
  <si>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</si>
  <si>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</si>
  <si>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</si>
  <si>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</si>
  <si>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</si>
  <si>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</si>
  <si>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</si>
  <si>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</si>
  <si>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</si>
  <si>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</si>
  <si>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</si>
  <si>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</si>
  <si>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</si>
  <si>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</si>
  <si>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</si>
  <si>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</si>
  <si>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</si>
  <si>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</si>
  <si>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</si>
  <si>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</si>
  <si>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</si>
  <si>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</si>
  <si>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</si>
  <si>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</si>
  <si>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</si>
  <si>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</si>
  <si>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</si>
  <si>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</si>
  <si>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</si>
  <si>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</si>
  <si>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</si>
  <si>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</si>
  <si>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</si>
  <si>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</si>
  <si>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</si>
  <si>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</si>
  <si>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</si>
  <si>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</si>
  <si>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</si>
  <si>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</si>
  <si>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</si>
  <si>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</si>
  <si>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</si>
  <si>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</si>
  <si>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</si>
  <si>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</si>
  <si>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</si>
  <si>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</si>
  <si>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</si>
  <si>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</si>
  <si>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</si>
  <si>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</si>
  <si>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</si>
  <si>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</si>
  <si>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</si>
  <si>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</si>
  <si>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</si>
  <si>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</si>
  <si>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</si>
  <si>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</si>
  <si>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</si>
  <si>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</si>
  <si>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</si>
  <si>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</si>
  <si>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</si>
  <si>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</si>
  <si>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</si>
  <si>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</si>
  <si>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</si>
  <si>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</si>
  <si>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</si>
  <si>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</si>
  <si>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</si>
  <si>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</si>
  <si>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</si>
  <si>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</si>
  <si>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</si>
  <si>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</si>
  <si>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</si>
  <si>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</si>
  <si>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</si>
  <si>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</si>
  <si>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</si>
  <si>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</si>
  <si>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</si>
  <si>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</si>
  <si>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</si>
  <si>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</si>
  <si>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</si>
  <si>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</si>
  <si>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</si>
  <si>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</si>
  <si>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</si>
  <si>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</si>
  <si>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</si>
  <si>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</si>
  <si>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</si>
  <si>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</si>
  <si>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</si>
  <si>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</si>
  <si>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</si>
  <si>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</si>
  <si>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</si>
  <si>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</si>
  <si>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</si>
  <si>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</si>
  <si>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</si>
  <si>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</si>
  <si>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</si>
  <si>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</si>
  <si>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</si>
  <si>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</si>
  <si>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</si>
  <si>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</si>
  <si>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</si>
  <si>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</si>
  <si>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</si>
  <si>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</si>
  <si>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</si>
  <si>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</si>
  <si>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</si>
  <si>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</si>
  <si>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</si>
  <si>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</si>
  <si>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</si>
  <si>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</si>
  <si>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</si>
  <si>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</si>
  <si>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</si>
  <si>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</si>
  <si>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</si>
  <si>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</si>
  <si>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</si>
  <si>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</si>
  <si>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</si>
  <si>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</si>
  <si>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</si>
  <si>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</si>
  <si>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</si>
  <si>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</si>
  <si>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</si>
  <si>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</si>
  <si>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</si>
  <si>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</si>
  <si>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</si>
  <si>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</si>
  <si>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</si>
  <si>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</si>
  <si>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</si>
  <si>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</si>
  <si>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</si>
  <si>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</si>
  <si>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</si>
  <si>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</si>
  <si>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</si>
  <si>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</si>
  <si>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</si>
  <si>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</si>
  <si>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</si>
  <si>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</si>
  <si>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</si>
  <si>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</si>
  <si>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</si>
  <si>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</si>
  <si>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</si>
  <si>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</si>
  <si>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</si>
  <si>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</si>
  <si>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</si>
  <si>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</si>
  <si>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</si>
  <si>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</si>
  <si>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</si>
  <si>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</si>
  <si>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</si>
  <si>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</si>
  <si>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</si>
  <si>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</si>
  <si>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</si>
  <si>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</si>
  <si>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</si>
  <si>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</si>
  <si>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</si>
  <si>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</si>
  <si>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</si>
  <si>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</si>
  <si>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</si>
  <si>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</si>
  <si>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</si>
  <si>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</si>
  <si>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</si>
  <si>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</si>
  <si>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</si>
  <si>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</si>
  <si>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</si>
  <si>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</si>
  <si>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</si>
  <si>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</si>
  <si>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</si>
  <si>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</si>
  <si>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</si>
  <si>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</si>
  <si>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</si>
  <si>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</si>
  <si>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</si>
  <si>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</si>
  <si>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</si>
  <si>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</si>
  <si>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</si>
  <si>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</si>
  <si>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</si>
  <si>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</si>
  <si>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</si>
  <si>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</si>
  <si>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</si>
  <si>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</si>
  <si>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</si>
  <si>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</si>
  <si>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</si>
  <si>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</si>
  <si>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</si>
  <si>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</si>
  <si>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</si>
  <si>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</si>
  <si>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</si>
  <si>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</si>
  <si>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</si>
  <si>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</si>
  <si>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</si>
  <si>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</si>
  <si>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</si>
  <si>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</si>
  <si>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</si>
  <si>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</si>
  <si>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</si>
  <si>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</si>
  <si>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</si>
  <si>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</si>
  <si>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</si>
  <si>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</si>
  <si>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</si>
  <si>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</si>
  <si>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</si>
  <si>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</si>
  <si>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</si>
  <si>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</si>
  <si>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</si>
  <si>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</si>
  <si>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</si>
  <si>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</si>
  <si>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</si>
  <si>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</si>
  <si>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</si>
  <si>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</si>
  <si>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</si>
  <si>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</si>
  <si>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</si>
  <si>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</si>
  <si>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</si>
  <si>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</si>
  <si>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</si>
  <si>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</si>
  <si>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</si>
  <si>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</si>
  <si>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</si>
  <si>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</si>
  <si>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</si>
  <si>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</si>
  <si>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</si>
  <si>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</si>
  <si>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</si>
  <si>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</si>
  <si>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</si>
  <si>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</si>
  <si>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</si>
  <si>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</si>
  <si>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</si>
  <si>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</si>
  <si>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</si>
  <si>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</si>
  <si>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</si>
  <si>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</si>
  <si>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</si>
  <si>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</si>
  <si>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</si>
  <si>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</si>
  <si>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</si>
  <si>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</si>
  <si>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</si>
  <si>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</si>
  <si>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</si>
  <si>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</si>
  <si>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</si>
  <si>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</si>
  <si>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</si>
  <si>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</si>
  <si>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</si>
  <si>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</si>
  <si>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</si>
  <si>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</si>
  <si>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</si>
  <si>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</si>
  <si>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</si>
  <si>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</si>
  <si>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</si>
  <si>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</si>
  <si>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</si>
  <si>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</si>
  <si>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</si>
  <si>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</si>
  <si>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</si>
  <si>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</si>
  <si>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</si>
  <si>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</si>
  <si>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</si>
  <si>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</si>
  <si>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</si>
  <si>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</si>
  <si>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</si>
  <si>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</si>
  <si>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</si>
  <si>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</si>
  <si>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</si>
  <si>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</si>
  <si>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</si>
  <si>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</si>
  <si>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</si>
  <si>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</si>
  <si>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</si>
  <si>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</si>
  <si>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</si>
  <si>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</si>
  <si>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</si>
  <si>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</si>
  <si>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</si>
  <si>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</si>
  <si>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</si>
  <si>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</si>
  <si>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</si>
  <si>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</si>
  <si>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</si>
  <si>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</si>
  <si>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</si>
  <si>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</si>
  <si>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</si>
  <si>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</si>
  <si>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</si>
  <si>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</si>
  <si>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</si>
  <si>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</si>
  <si>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</si>
  <si>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</si>
  <si>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</si>
  <si>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</si>
  <si>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</si>
  <si>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</si>
  <si>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</si>
  <si>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</si>
  <si>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</si>
  <si>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</si>
  <si>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</si>
  <si>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</si>
  <si>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</si>
  <si>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</si>
  <si>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</si>
  <si>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</si>
  <si>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</si>
  <si>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</si>
  <si>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</si>
  <si>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</si>
  <si>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</si>
  <si>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</si>
  <si>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</si>
  <si>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</si>
  <si>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</si>
  <si>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</si>
  <si>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</si>
  <si>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</si>
  <si>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</si>
  <si>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</si>
  <si>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</si>
  <si>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</si>
  <si>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</si>
  <si>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</si>
  <si>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</si>
  <si>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</si>
  <si>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</si>
  <si>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</si>
  <si>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</si>
  <si>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</si>
  <si>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</si>
  <si>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</si>
  <si>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</si>
  <si>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</si>
  <si>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</si>
  <si>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</si>
  <si>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</si>
  <si>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</si>
  <si>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</si>
  <si>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</si>
  <si>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</si>
  <si>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</si>
  <si>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</si>
  <si>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</si>
  <si>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</si>
  <si>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</si>
  <si>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</si>
  <si>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</si>
  <si>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</si>
  <si>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</si>
  <si>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</si>
  <si>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</si>
  <si>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</si>
  <si>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</si>
  <si>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</si>
  <si>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</si>
  <si>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</si>
  <si>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</si>
  <si>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</si>
  <si>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</si>
  <si>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</si>
  <si>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</si>
  <si>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</si>
  <si>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</si>
  <si>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</si>
  <si>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</si>
  <si>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</si>
  <si>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</si>
  <si>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</si>
  <si>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</si>
  <si>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</si>
  <si>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</si>
  <si>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</si>
  <si>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</si>
  <si>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</si>
  <si>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</si>
  <si>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</si>
  <si>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</si>
  <si>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</si>
  <si>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</si>
  <si>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</si>
  <si>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</si>
  <si>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</si>
  <si>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</si>
  <si>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</si>
  <si>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</si>
  <si>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</si>
  <si>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</si>
  <si>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</si>
  <si>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</si>
  <si>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</si>
  <si>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</si>
  <si>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</si>
  <si>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</si>
  <si>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</si>
  <si>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</si>
  <si>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</si>
  <si>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</si>
  <si>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</si>
  <si>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</si>
  <si>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</si>
  <si>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</si>
  <si>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</si>
  <si>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</si>
  <si>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</si>
  <si>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</si>
  <si>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</si>
  <si>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</si>
  <si>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</si>
  <si>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</si>
  <si>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</si>
  <si>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</si>
  <si>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</si>
  <si>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</si>
  <si>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</si>
  <si>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</si>
  <si>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</si>
  <si>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</si>
  <si>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</si>
  <si>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</si>
  <si>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</si>
  <si>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</si>
  <si>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</si>
  <si>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</si>
  <si>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</si>
  <si>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</si>
  <si>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</si>
  <si>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</si>
  <si>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</si>
  <si>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</si>
  <si>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</si>
  <si>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</si>
  <si>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</si>
  <si>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</si>
  <si>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</si>
  <si>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</si>
  <si>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</si>
  <si>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</si>
  <si>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</si>
  <si>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</si>
  <si>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</si>
  <si>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</si>
  <si>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</si>
  <si>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</si>
  <si>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</si>
  <si>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</si>
  <si>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</si>
  <si>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</si>
  <si>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</si>
  <si>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</si>
  <si>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</si>
  <si>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</si>
  <si>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</si>
  <si>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</si>
  <si>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</si>
  <si>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</si>
  <si>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</si>
  <si>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</si>
  <si>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</si>
  <si>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</si>
  <si>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</si>
  <si>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</si>
  <si>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</si>
  <si>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</si>
  <si>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</si>
  <si>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</si>
  <si>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</si>
  <si>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</si>
  <si>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</si>
  <si>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</si>
  <si>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</si>
  <si>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</si>
  <si>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</si>
  <si>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</si>
  <si>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</si>
  <si>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</si>
  <si>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</si>
  <si>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</si>
  <si>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</si>
  <si>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</si>
  <si>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</si>
  <si>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</si>
  <si>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</si>
  <si>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</si>
  <si>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</si>
  <si>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</si>
  <si>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</si>
  <si>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</si>
  <si>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</si>
  <si>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</si>
  <si>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</si>
  <si>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</si>
  <si>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</si>
  <si>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</si>
  <si>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</si>
  <si>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</si>
  <si>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</si>
  <si>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</si>
  <si>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</si>
  <si>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</si>
  <si>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</si>
  <si>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</si>
  <si>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</si>
  <si>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</si>
  <si>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</si>
  <si>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</si>
  <si>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</si>
  <si>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</si>
  <si>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</si>
  <si>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</si>
  <si>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</si>
  <si>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</si>
  <si>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</si>
  <si>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</si>
  <si>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</si>
  <si>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</si>
  <si>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</si>
  <si>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</si>
  <si>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</si>
  <si>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</si>
  <si>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</si>
  <si>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</si>
  <si>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</si>
  <si>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</si>
  <si>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</si>
  <si>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</si>
  <si>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</si>
  <si>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</si>
  <si>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</si>
  <si>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</si>
  <si>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</si>
  <si>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</si>
  <si>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</si>
  <si>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</si>
  <si>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</si>
  <si>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</si>
  <si>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</si>
  <si>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</si>
  <si>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</si>
  <si>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</si>
  <si>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</si>
  <si>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</si>
  <si>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</si>
  <si>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</si>
  <si>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</si>
  <si>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</si>
  <si>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</si>
  <si>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</si>
  <si>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</si>
  <si>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</si>
  <si>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</si>
  <si>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</si>
  <si>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</si>
  <si>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</si>
  <si>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</si>
  <si>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</si>
  <si>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</si>
  <si>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</si>
  <si>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</si>
  <si>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</si>
  <si>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</si>
  <si>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</si>
  <si>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</si>
  <si>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</si>
  <si>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</si>
  <si>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</si>
  <si>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</si>
  <si>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</si>
  <si>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</si>
  <si>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</si>
  <si>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</si>
  <si>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</si>
  <si>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</si>
  <si>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</si>
  <si>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</si>
  <si>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</si>
  <si>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</si>
  <si>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</si>
  <si>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</si>
  <si>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</si>
  <si>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</si>
  <si>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</si>
  <si>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</si>
  <si>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</si>
  <si>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</si>
  <si>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</si>
  <si>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</si>
  <si>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</si>
  <si>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</si>
  <si>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</si>
  <si>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</si>
  <si>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</si>
  <si>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</si>
  <si>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</si>
  <si>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</si>
  <si>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</si>
  <si>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</si>
  <si>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</si>
  <si>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</si>
  <si>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</si>
  <si>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</si>
  <si>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</si>
  <si>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</si>
  <si>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</si>
  <si>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</si>
  <si>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</si>
  <si>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</si>
  <si>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</si>
  <si>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</si>
  <si>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</si>
  <si>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</si>
  <si>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</si>
  <si>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</si>
  <si>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</si>
  <si>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</si>
  <si>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</si>
  <si>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</si>
  <si>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</si>
  <si>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</si>
  <si>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</si>
  <si>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</si>
  <si>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</si>
  <si>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</si>
  <si>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</si>
  <si>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</si>
  <si>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</si>
  <si>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</si>
  <si>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</si>
  <si>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</si>
  <si>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</si>
  <si>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</si>
  <si>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</si>
  <si>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</si>
  <si>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</si>
  <si>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</si>
  <si>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</si>
  <si>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</si>
  <si>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</si>
  <si>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</si>
  <si>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</si>
  <si>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</si>
  <si>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</si>
  <si>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</si>
  <si>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</si>
  <si>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</si>
  <si>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</si>
  <si>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</si>
  <si>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</si>
  <si>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</si>
  <si>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</si>
  <si>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</si>
  <si>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</si>
  <si>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</si>
  <si>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</si>
  <si>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</si>
  <si>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</si>
  <si>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</si>
  <si>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</si>
  <si>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</si>
  <si>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</si>
  <si>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</si>
  <si>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</si>
  <si>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</si>
  <si>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</si>
  <si>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</si>
  <si>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</si>
  <si>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</si>
  <si>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</si>
  <si>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</si>
  <si>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</si>
  <si>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</si>
  <si>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</si>
  <si>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</si>
  <si>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</si>
  <si>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</si>
  <si>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</si>
  <si>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</si>
  <si>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</si>
  <si>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</si>
  <si>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</si>
  <si>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</si>
  <si>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</si>
  <si>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</si>
  <si>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</si>
  <si>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</si>
  <si>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</si>
  <si>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</si>
  <si>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</si>
  <si>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</si>
  <si>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</si>
  <si>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</si>
  <si>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</si>
  <si>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</si>
  <si>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</si>
  <si>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</si>
  <si>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</si>
  <si>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</si>
  <si>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</si>
  <si>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</si>
  <si>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</si>
  <si>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</si>
  <si>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</si>
  <si>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</si>
  <si>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</si>
  <si>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</si>
  <si>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</si>
  <si>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</si>
  <si>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</si>
  <si>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</si>
  <si>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</si>
  <si>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</si>
  <si>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</si>
  <si>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</si>
  <si>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</si>
  <si>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</si>
  <si>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</si>
  <si>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</si>
  <si>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</si>
  <si>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</si>
  <si>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</si>
  <si>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</si>
  <si>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</si>
  <si>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</si>
  <si>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</si>
  <si>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</si>
  <si>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</si>
  <si>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</si>
  <si>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</si>
  <si>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</si>
  <si>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</si>
  <si>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</si>
  <si>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</si>
  <si>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</si>
  <si>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</si>
  <si>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</si>
  <si>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</si>
  <si>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</si>
  <si>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</si>
  <si>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</si>
  <si>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</si>
  <si>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</si>
  <si>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</si>
  <si>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</si>
  <si>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</si>
  <si>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</si>
  <si>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</si>
  <si>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</si>
  <si>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</si>
  <si>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</si>
  <si>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</si>
  <si>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</si>
  <si>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</si>
  <si>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</si>
  <si>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</si>
  <si>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</si>
  <si>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</si>
  <si>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</si>
  <si>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</si>
  <si>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</si>
  <si>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</si>
  <si>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</si>
  <si>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</si>
  <si>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</si>
  <si>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</si>
  <si>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</si>
  <si>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</si>
  <si>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</si>
  <si>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</si>
  <si>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</si>
  <si>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</si>
  <si>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</si>
  <si>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</si>
  <si>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</si>
  <si>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</si>
  <si>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</si>
  <si>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</si>
  <si>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</si>
  <si>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</si>
  <si>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</si>
  <si>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</si>
  <si>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</si>
  <si>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</si>
  <si>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</si>
  <si>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</si>
  <si>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</si>
  <si>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</si>
  <si>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</si>
  <si>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</si>
  <si>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</si>
  <si>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</si>
  <si>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</si>
  <si>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</si>
  <si>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</si>
  <si>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</si>
  <si>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</si>
  <si>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</si>
  <si>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</si>
  <si>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</si>
  <si>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</si>
  <si>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</si>
  <si>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</si>
  <si>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</si>
  <si>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</si>
  <si>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</si>
  <si>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</si>
  <si>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</si>
  <si>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</si>
  <si>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</si>
  <si>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</si>
  <si>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</si>
  <si>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</si>
  <si>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</si>
  <si>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</si>
  <si>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</si>
  <si>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</si>
  <si>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</si>
  <si>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</si>
  <si>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</si>
  <si>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</si>
  <si>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</si>
  <si>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</si>
  <si>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</si>
  <si>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</si>
  <si>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</si>
  <si>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</si>
  <si>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</si>
  <si>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</si>
  <si>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</si>
  <si>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</si>
  <si>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</si>
  <si>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</si>
  <si>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</si>
  <si>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</si>
  <si>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</si>
  <si>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</si>
  <si>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</si>
  <si>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</si>
  <si>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</si>
  <si>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</si>
  <si>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</si>
  <si>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</si>
  <si>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</si>
  <si>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</si>
  <si>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</si>
  <si>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</si>
  <si>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</si>
  <si>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</si>
  <si>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</si>
  <si>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</si>
  <si>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</si>
  <si>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</si>
  <si>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</si>
  <si>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</si>
  <si>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</si>
  <si>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</si>
  <si>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</si>
  <si>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</si>
  <si>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</si>
  <si>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</si>
  <si>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</si>
  <si>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</si>
  <si>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</si>
  <si>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</si>
  <si>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</si>
  <si>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</si>
  <si>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</si>
  <si>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</si>
  <si>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</si>
  <si>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</si>
  <si>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</si>
  <si>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</si>
  <si>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</si>
  <si>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</si>
  <si>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</si>
  <si>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</si>
  <si>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</si>
  <si>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</si>
  <si>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</si>
  <si>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</si>
  <si>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</si>
  <si>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</si>
  <si>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</si>
  <si>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</si>
  <si>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</si>
  <si>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</si>
  <si>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</si>
  <si>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</si>
  <si>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</si>
  <si>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</si>
  <si>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</si>
  <si>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</si>
  <si>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</si>
  <si>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</si>
  <si>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</si>
  <si>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</si>
  <si>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</si>
  <si>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</si>
  <si>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</si>
  <si>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</si>
  <si>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</si>
  <si>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</si>
  <si>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</si>
  <si>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</si>
  <si>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</si>
  <si>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</si>
  <si>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</si>
  <si>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</si>
  <si>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</si>
  <si>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</si>
  <si>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</si>
  <si>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</si>
  <si>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</si>
  <si>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</si>
  <si>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</si>
  <si>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</si>
  <si>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</si>
  <si>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</si>
  <si>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</si>
  <si>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</si>
  <si>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</si>
  <si>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</si>
  <si>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</si>
  <si>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</si>
  <si>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</si>
  <si>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</si>
  <si>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</si>
  <si>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</si>
  <si>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</si>
  <si>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</si>
  <si>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</si>
  <si>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</si>
  <si>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</si>
  <si>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</si>
  <si>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</si>
  <si>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</si>
  <si>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</si>
  <si>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</si>
  <si>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</si>
  <si>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</si>
  <si>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</si>
  <si>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</si>
  <si>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</si>
  <si>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</si>
  <si>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</si>
  <si>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</si>
  <si>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</si>
  <si>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</si>
  <si>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</si>
  <si>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</si>
  <si>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</si>
  <si>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</si>
  <si>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</si>
  <si>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</si>
  <si>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</si>
  <si>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</si>
  <si>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</si>
  <si>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</si>
  <si>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</si>
  <si>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</si>
  <si>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</si>
  <si>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</si>
  <si>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</si>
  <si>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</si>
  <si>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</si>
  <si>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</si>
  <si>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</si>
  <si>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</si>
  <si>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</si>
  <si>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</si>
  <si>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</si>
  <si>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</si>
  <si>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</si>
  <si>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</si>
  <si>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</si>
  <si>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</si>
  <si>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</si>
  <si>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</si>
  <si>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</si>
  <si>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</si>
  <si>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</si>
  <si>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</si>
  <si>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</si>
  <si>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</si>
  <si>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</si>
  <si>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</si>
  <si>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</si>
  <si>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</si>
  <si>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</si>
  <si>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</si>
  <si>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</si>
  <si>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</si>
  <si>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</si>
  <si>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</si>
  <si>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</si>
  <si>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</si>
  <si>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</si>
  <si>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</si>
  <si>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</si>
  <si>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</si>
  <si>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</si>
  <si>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</si>
  <si>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</si>
  <si>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</si>
  <si>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</si>
  <si>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</si>
  <si>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</si>
  <si>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</si>
  <si>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</si>
  <si>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</si>
  <si>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</si>
  <si>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</si>
  <si>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</si>
  <si>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</si>
  <si>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</si>
  <si>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</si>
  <si>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</si>
  <si>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</si>
  <si>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</si>
  <si>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</si>
  <si>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</si>
  <si>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</si>
  <si>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</si>
  <si>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</si>
  <si>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</si>
  <si>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</si>
  <si>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</si>
  <si>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</si>
  <si>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</si>
  <si>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</si>
  <si>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</si>
  <si>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</si>
  <si>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</si>
  <si>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</si>
  <si>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</si>
  <si>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</si>
  <si>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</si>
  <si>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</si>
  <si>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</si>
  <si>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</si>
  <si>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</si>
  <si>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</si>
  <si>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</si>
  <si>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</si>
  <si>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</si>
  <si>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</si>
  <si>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</si>
  <si>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</si>
  <si>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</si>
  <si>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</si>
  <si>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</si>
  <si>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</si>
  <si>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</si>
  <si>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</si>
  <si>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</si>
  <si>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</si>
  <si>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</si>
  <si>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</si>
  <si>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</si>
  <si>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</si>
  <si>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</si>
  <si>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</si>
  <si>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</si>
  <si>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</si>
  <si>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</si>
  <si>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</si>
  <si>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</si>
  <si>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</si>
  <si>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</si>
  <si>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</si>
  <si>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</si>
  <si>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</si>
  <si>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</si>
  <si>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</si>
  <si>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</si>
  <si>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</si>
  <si>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</si>
  <si>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</si>
  <si>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</si>
  <si>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</si>
  <si>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</si>
  <si>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</si>
  <si>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</si>
  <si>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</si>
  <si>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</si>
  <si>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</si>
  <si>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</si>
  <si>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</si>
  <si>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</si>
  <si>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</si>
  <si>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</si>
  <si>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</si>
  <si>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</si>
  <si>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</si>
  <si>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</si>
  <si>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</si>
  <si>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</si>
  <si>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</si>
  <si>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</si>
  <si>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</si>
  <si>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</si>
  <si>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</si>
  <si>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</si>
  <si>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</si>
  <si>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</si>
  <si>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</si>
  <si>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</si>
  <si>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</si>
  <si>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</si>
  <si>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</si>
  <si>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</si>
  <si>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</si>
  <si>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</si>
  <si>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</si>
  <si>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</si>
  <si>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</si>
  <si>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</si>
  <si>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</si>
  <si>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</si>
  <si>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</si>
  <si>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</si>
  <si>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</si>
  <si>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</si>
  <si>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</si>
  <si>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</si>
  <si>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</si>
  <si>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</si>
  <si>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</si>
  <si>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</si>
  <si>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</si>
  <si>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</si>
  <si>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</si>
  <si>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</si>
  <si>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</si>
  <si>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</si>
  <si>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</si>
  <si>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</si>
  <si>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</si>
  <si>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</si>
  <si>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</si>
  <si>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</si>
  <si>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</si>
  <si>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</si>
  <si>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</si>
  <si>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</si>
  <si>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</si>
  <si>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</si>
  <si>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</si>
  <si>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</si>
  <si>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</si>
  <si>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</si>
  <si>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</si>
  <si>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</si>
  <si>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</si>
  <si>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</si>
  <si>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</si>
  <si>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</si>
  <si>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</si>
  <si>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</si>
  <si>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</si>
  <si>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</si>
  <si>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</si>
  <si>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</si>
  <si>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</si>
  <si>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</si>
  <si>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</si>
  <si>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</si>
  <si>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</si>
  <si>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</si>
  <si>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</si>
  <si>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</si>
  <si>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</si>
  <si>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</si>
  <si>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</si>
  <si>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</si>
  <si>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</si>
  <si>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</si>
  <si>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</si>
  <si>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</si>
  <si>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</si>
  <si>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</si>
  <si>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</si>
  <si>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</si>
  <si>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</si>
  <si>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</si>
  <si>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</si>
  <si>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</si>
  <si>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</si>
  <si>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</si>
  <si>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</si>
  <si>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</si>
  <si>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</si>
  <si>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</si>
  <si>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</si>
  <si>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</si>
  <si>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</si>
  <si>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</si>
  <si>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</si>
  <si>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</si>
  <si>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</si>
  <si>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</si>
  <si>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</si>
  <si>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</si>
  <si>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</si>
  <si>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</si>
  <si>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</si>
  <si>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</si>
  <si>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</si>
  <si>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</si>
  <si>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</si>
  <si>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</si>
  <si>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</si>
  <si>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</si>
  <si>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</si>
  <si>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</si>
  <si>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</si>
  <si>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</si>
  <si>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</si>
  <si>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</si>
  <si>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</si>
  <si>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</si>
  <si>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</si>
  <si>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</si>
  <si>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</si>
  <si>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</si>
  <si>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</si>
  <si>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</si>
  <si>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</si>
  <si>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</si>
  <si>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</si>
  <si>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</si>
  <si>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</si>
  <si>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</si>
  <si>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</si>
  <si>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</si>
  <si>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</si>
  <si>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</si>
  <si>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</si>
  <si>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</si>
  <si>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</si>
  <si>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</si>
  <si>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</si>
  <si>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</si>
  <si>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</si>
  <si>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</si>
  <si>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</si>
  <si>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</si>
  <si>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</si>
  <si>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</si>
  <si>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</si>
  <si>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</si>
  <si>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</si>
  <si>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</si>
  <si>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</si>
  <si>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</si>
  <si>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</si>
  <si>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</si>
  <si>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</si>
  <si>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</si>
  <si>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</si>
  <si>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</si>
  <si>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</si>
  <si>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</si>
  <si>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</si>
  <si>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</si>
  <si>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</si>
  <si>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</si>
  <si>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</si>
  <si>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</si>
  <si>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</si>
  <si>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</si>
  <si>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</si>
  <si>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</si>
  <si>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</si>
  <si>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</si>
  <si>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</si>
  <si>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</si>
  <si>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</si>
  <si>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</si>
  <si>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</si>
  <si>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</si>
  <si>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</si>
  <si>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</si>
  <si>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</si>
  <si>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</si>
  <si>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</si>
  <si>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</si>
  <si>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</si>
  <si>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</si>
  <si>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</si>
  <si>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</si>
  <si>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</si>
  <si>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</si>
  <si>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</si>
  <si>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</si>
  <si>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</si>
  <si>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</si>
  <si>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</si>
  <si>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</si>
  <si>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</si>
  <si>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</si>
  <si>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</si>
  <si>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</si>
  <si>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</si>
  <si>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</si>
  <si>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</si>
  <si>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</si>
  <si>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</si>
  <si>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</si>
  <si>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</si>
  <si>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</si>
  <si>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</si>
  <si>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</si>
  <si>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</si>
  <si>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</si>
  <si>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</si>
  <si>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</si>
  <si>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</si>
  <si>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</si>
  <si>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</si>
  <si>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</si>
  <si>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</si>
  <si>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</si>
  <si>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</si>
  <si>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</si>
  <si>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</si>
  <si>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</si>
  <si>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</si>
  <si>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</si>
  <si>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</si>
  <si>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</si>
  <si>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</si>
  <si>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</si>
  <si>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</si>
  <si>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</si>
  <si>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</si>
  <si>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</si>
  <si>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</si>
  <si>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</si>
  <si>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</si>
  <si>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</si>
  <si>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</si>
  <si>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</si>
  <si>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</si>
  <si>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</si>
  <si>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</si>
  <si>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</si>
  <si>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</si>
  <si>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</si>
  <si>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</si>
  <si>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</si>
  <si>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</si>
  <si>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</si>
  <si>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</si>
  <si>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</si>
  <si>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</si>
  <si>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</si>
  <si>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</si>
  <si>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</si>
  <si>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</si>
  <si>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</si>
  <si>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</si>
  <si>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</si>
  <si>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</si>
  <si>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</si>
  <si>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</si>
  <si>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</si>
  <si>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</si>
  <si>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</si>
  <si>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</si>
  <si>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</si>
  <si>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</si>
  <si>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</si>
  <si>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</si>
  <si>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</si>
  <si>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</si>
  <si>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</si>
  <si>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</si>
  <si>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</si>
  <si>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</si>
  <si>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</si>
  <si>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</si>
  <si>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</si>
  <si>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</si>
  <si>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</si>
  <si>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</si>
  <si>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</si>
  <si>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</si>
  <si>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</si>
  <si>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</si>
  <si>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</si>
  <si>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</si>
  <si>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</si>
  <si>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</si>
  <si>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</si>
  <si>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</si>
  <si>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</si>
  <si>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</si>
  <si>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</si>
  <si>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</si>
  <si>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</si>
  <si>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</si>
  <si>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</si>
  <si>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</si>
  <si>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</si>
  <si>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</si>
  <si>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</si>
  <si>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</si>
  <si>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</si>
  <si>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</si>
  <si>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</si>
  <si>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</si>
  <si>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</si>
  <si>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</si>
  <si>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</si>
  <si>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</si>
  <si>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</si>
  <si>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</si>
  <si>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</si>
  <si>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</si>
  <si>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</si>
  <si>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</si>
  <si>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</si>
  <si>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</si>
  <si>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</si>
  <si>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</si>
  <si>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</si>
  <si>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</si>
  <si>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</si>
  <si>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</si>
  <si>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</si>
  <si>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</si>
  <si>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</si>
  <si>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</si>
  <si>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</si>
  <si>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</si>
  <si>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</si>
  <si>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</si>
  <si>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</si>
  <si>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</si>
  <si>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</si>
  <si>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</si>
  <si>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</si>
  <si>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</si>
  <si>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</si>
  <si>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</si>
  <si>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</si>
  <si>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</si>
  <si>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</si>
  <si>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</si>
  <si>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</si>
  <si>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</si>
  <si>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</si>
  <si>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</si>
  <si>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</si>
  <si>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</si>
  <si>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</si>
  <si>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</si>
  <si>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</si>
  <si>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</si>
  <si>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</si>
  <si>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</si>
  <si>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</si>
  <si>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</si>
  <si>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</si>
  <si>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</si>
  <si>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</si>
  <si>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</si>
  <si>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</si>
  <si>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</si>
  <si>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</si>
  <si>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</si>
  <si>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</si>
  <si>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</si>
  <si>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</si>
  <si>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</si>
  <si>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</si>
  <si>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</si>
  <si>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</si>
  <si>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</si>
  <si>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</si>
  <si>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</si>
  <si>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</si>
  <si>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</si>
  <si>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</si>
  <si>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</si>
  <si>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</si>
  <si>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</si>
  <si>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</si>
  <si>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</si>
  <si>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</si>
  <si>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</si>
  <si>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</si>
  <si>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</si>
  <si>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</si>
  <si>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</si>
  <si>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</si>
  <si>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</si>
  <si>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</si>
  <si>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</si>
  <si>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</si>
  <si>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</si>
  <si>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</si>
  <si>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</si>
  <si>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</si>
  <si>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</si>
  <si>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</si>
  <si>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</si>
  <si>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</si>
  <si>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</si>
  <si>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</si>
  <si>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</si>
  <si>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</si>
  <si>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</si>
  <si>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</si>
  <si>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</si>
  <si>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</si>
  <si>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</si>
  <si>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</si>
  <si>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</si>
  <si>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</si>
  <si>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</si>
  <si>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</si>
  <si>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</si>
  <si>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</si>
  <si>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</si>
  <si>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</si>
  <si>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</si>
  <si>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</si>
  <si>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</si>
  <si>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</si>
  <si>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</si>
  <si>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</si>
  <si>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</si>
  <si>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</si>
  <si>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</si>
  <si>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</si>
  <si>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</si>
  <si>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</si>
  <si>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</si>
  <si>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</si>
  <si>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</si>
  <si>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</si>
  <si>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</si>
  <si>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</si>
  <si>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</si>
  <si>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</si>
  <si>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</si>
  <si>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</si>
  <si>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</si>
  <si>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</si>
  <si>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</si>
  <si>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</si>
  <si>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</si>
  <si>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</si>
  <si>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</si>
  <si>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</si>
  <si>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</si>
  <si>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</si>
  <si>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</si>
  <si>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</si>
  <si>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</si>
  <si>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</si>
  <si>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</si>
  <si>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</si>
  <si>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</si>
  <si>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</si>
  <si>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</si>
  <si>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</si>
  <si>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</si>
  <si>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</si>
  <si>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</si>
  <si>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</si>
  <si>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</si>
  <si>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</si>
  <si>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</si>
  <si>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</si>
  <si>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</si>
  <si>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</si>
  <si>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</si>
  <si>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</si>
  <si>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</si>
  <si>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</si>
  <si>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</si>
  <si>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</si>
  <si>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</si>
  <si>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</si>
  <si>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</si>
  <si>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</si>
  <si>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</si>
  <si>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</si>
  <si>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</si>
  <si>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</si>
  <si>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</si>
  <si>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</si>
  <si>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</si>
  <si>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</si>
  <si>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</si>
  <si>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</si>
  <si>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</si>
  <si>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</si>
  <si>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</si>
  <si>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</si>
  <si>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</si>
  <si>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</si>
  <si>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</si>
  <si>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</si>
  <si>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</si>
  <si>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</si>
  <si>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</si>
  <si>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</si>
  <si>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</si>
  <si>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</si>
  <si>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</si>
  <si>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</si>
  <si>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</si>
  <si>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</si>
  <si>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</si>
  <si>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</si>
  <si>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</si>
  <si>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</si>
  <si>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</si>
  <si>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</si>
  <si>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</si>
  <si>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</si>
  <si>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</si>
  <si>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</si>
  <si>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</si>
  <si>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</si>
  <si>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</si>
  <si>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</si>
  <si>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</si>
  <si>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</si>
  <si>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</si>
  <si>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</si>
  <si>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</si>
  <si>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</si>
  <si>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</si>
  <si>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</si>
  <si>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</si>
  <si>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</si>
  <si>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</si>
  <si>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</si>
  <si>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</si>
  <si>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</si>
  <si>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</si>
  <si>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</si>
  <si>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</si>
  <si>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</si>
  <si>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</si>
  <si>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</si>
  <si>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</si>
  <si>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</si>
  <si>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</si>
  <si>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</si>
  <si>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</si>
  <si>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</si>
  <si>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</si>
  <si>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</si>
  <si>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</si>
  <si>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</si>
  <si>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</si>
  <si>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</si>
  <si>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</si>
  <si>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</si>
  <si>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</si>
  <si>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</si>
  <si>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</si>
  <si>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</si>
  <si>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</si>
  <si>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</si>
  <si>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</si>
  <si>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</si>
  <si>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</si>
  <si>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</si>
  <si>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</si>
  <si>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</si>
  <si>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</si>
  <si>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</si>
  <si>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</si>
  <si>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</si>
  <si>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</si>
  <si>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</si>
  <si>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</si>
  <si>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</si>
  <si>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</si>
  <si>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</si>
  <si>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</si>
  <si>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</si>
  <si>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</si>
  <si>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</si>
  <si>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</si>
  <si>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</si>
  <si>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</si>
  <si>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</si>
  <si>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</si>
  <si>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</si>
  <si>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</si>
  <si>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</si>
  <si>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</si>
  <si>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</si>
  <si>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</si>
  <si>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</si>
  <si>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</si>
  <si>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</si>
  <si>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</si>
  <si>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</si>
  <si>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</si>
  <si>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</si>
  <si>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</si>
  <si>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</si>
  <si>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</si>
  <si>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</si>
  <si>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</si>
  <si>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</si>
  <si>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</si>
  <si>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</si>
  <si>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</si>
  <si>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</si>
  <si>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</si>
  <si>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</si>
  <si>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</si>
  <si>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</si>
  <si>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</si>
  <si>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</si>
  <si>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</si>
  <si>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</si>
  <si>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</si>
  <si>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</si>
  <si>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</si>
  <si>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</si>
  <si>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</si>
  <si>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</si>
  <si>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</si>
  <si>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</si>
  <si>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</si>
  <si>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</si>
  <si>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</si>
  <si>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</si>
  <si>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</si>
  <si>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</si>
  <si>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</si>
  <si>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</si>
  <si>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</si>
  <si>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</si>
  <si>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</si>
  <si>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</si>
  <si>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</si>
  <si>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</si>
  <si>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</si>
  <si>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</si>
  <si>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</si>
  <si>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</si>
  <si>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</si>
  <si>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</si>
  <si>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</si>
  <si>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</si>
  <si>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</si>
  <si>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</si>
  <si>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</si>
  <si>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</si>
  <si>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</si>
  <si>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</si>
  <si>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</si>
  <si>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</si>
  <si>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</si>
  <si>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</si>
  <si>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</si>
  <si>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</si>
  <si>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</si>
  <si>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</si>
  <si>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</si>
  <si>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</si>
  <si>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</si>
  <si>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</si>
  <si>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</si>
  <si>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</si>
  <si>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</si>
  <si>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</si>
  <si>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</si>
  <si>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</si>
  <si>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</si>
  <si>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</si>
  <si>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</si>
  <si>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</si>
  <si>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</si>
  <si>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</si>
  <si>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</si>
  <si>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</si>
  <si>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</si>
  <si>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</si>
  <si>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</si>
  <si>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</si>
  <si>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</si>
  <si>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</si>
  <si>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</si>
  <si>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</si>
  <si>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</si>
  <si>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</si>
  <si>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</si>
  <si>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</si>
  <si>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</si>
  <si>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</si>
  <si>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</si>
  <si>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</si>
  <si>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</si>
  <si>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</si>
  <si>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</si>
  <si>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</si>
  <si>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</si>
  <si>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</si>
  <si>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</si>
  <si>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</si>
  <si>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</si>
  <si>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</si>
  <si>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</si>
  <si>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</si>
  <si>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</si>
  <si>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</si>
  <si>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</si>
  <si>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</si>
  <si>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</si>
  <si>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</si>
  <si>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</si>
  <si>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</si>
  <si>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</si>
  <si>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</si>
  <si>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</si>
  <si>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</si>
  <si>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</si>
  <si>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</si>
  <si>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</si>
  <si>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</si>
  <si>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</si>
  <si>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</si>
  <si>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</si>
  <si>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</si>
  <si>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</si>
  <si>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</si>
  <si>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</si>
  <si>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</si>
  <si>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</si>
  <si>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</si>
  <si>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</si>
  <si>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</si>
  <si>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</si>
  <si>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</si>
  <si>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</si>
  <si>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</si>
  <si>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</si>
  <si>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</si>
  <si>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</si>
  <si>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</si>
  <si>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</si>
  <si>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</si>
  <si>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</si>
  <si>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</si>
  <si>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</si>
  <si>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</si>
  <si>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</si>
  <si>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</si>
  <si>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</si>
  <si>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</si>
  <si>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</si>
  <si>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</si>
  <si>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</si>
  <si>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</si>
  <si>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</si>
  <si>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</si>
  <si>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</si>
  <si>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</si>
  <si>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</si>
  <si>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</si>
  <si>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</si>
  <si>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</si>
  <si>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</si>
  <si>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</si>
  <si>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</si>
  <si>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</si>
  <si>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</si>
  <si>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</si>
  <si>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</si>
  <si>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</si>
  <si>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</si>
  <si>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</si>
  <si>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</si>
  <si>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</si>
  <si>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</si>
  <si>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</si>
  <si>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</si>
  <si>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</si>
  <si>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</si>
  <si>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</si>
  <si>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</si>
  <si>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</si>
  <si>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</si>
  <si>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</si>
  <si>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</si>
  <si>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</si>
  <si>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</si>
  <si>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</si>
  <si>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</si>
  <si>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</si>
  <si>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</si>
  <si>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</si>
  <si>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</si>
  <si>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</si>
  <si>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</si>
  <si>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</si>
  <si>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</si>
  <si>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</si>
  <si>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</si>
  <si>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</si>
  <si>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</si>
  <si>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</si>
  <si>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</si>
  <si>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</si>
  <si>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</si>
  <si>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</si>
  <si>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</si>
  <si>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</si>
  <si>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</si>
  <si>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</si>
  <si>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</si>
  <si>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</si>
  <si>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</si>
  <si>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</si>
  <si>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</si>
  <si>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</si>
  <si>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</si>
  <si>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</si>
  <si>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</si>
  <si>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</si>
  <si>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</si>
  <si>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</si>
  <si>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</si>
  <si>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</si>
  <si>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</si>
  <si>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</si>
  <si>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</si>
  <si>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</si>
  <si>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</si>
  <si>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</si>
  <si>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</si>
  <si>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</si>
  <si>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</si>
  <si>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</si>
  <si>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</si>
  <si>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</si>
  <si>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</si>
  <si>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</si>
  <si>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</si>
  <si>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</si>
  <si>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</si>
  <si>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</si>
  <si>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</si>
  <si>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</si>
  <si>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</si>
  <si>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</si>
  <si>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</si>
  <si>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</si>
  <si>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</si>
  <si>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</si>
  <si>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</si>
  <si>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</si>
  <si>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</si>
  <si>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</si>
  <si>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</si>
  <si>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</si>
  <si>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</si>
  <si>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</si>
  <si>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</si>
  <si>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</si>
  <si>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</si>
  <si>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</si>
  <si>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</si>
  <si>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</si>
  <si>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</si>
  <si>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</si>
  <si>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</si>
  <si>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</si>
  <si>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</si>
  <si>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</si>
  <si>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</si>
  <si>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</si>
  <si>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</si>
  <si>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</si>
  <si>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</si>
  <si>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</si>
  <si>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</si>
  <si>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</si>
  <si>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</si>
  <si>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</si>
  <si>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</si>
  <si>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</si>
  <si>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</si>
  <si>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</si>
  <si>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</si>
  <si>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</si>
  <si>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</si>
  <si>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</si>
  <si>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</si>
  <si>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</si>
  <si>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</si>
  <si>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</si>
  <si>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</si>
  <si>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</si>
  <si>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</si>
  <si>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</si>
  <si>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</si>
  <si>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</si>
  <si>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</si>
  <si>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</si>
  <si>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</si>
  <si>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</si>
  <si>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</si>
  <si>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</si>
  <si>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</si>
  <si>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</si>
  <si>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</si>
  <si>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</si>
  <si>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</si>
  <si>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</si>
  <si>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</si>
  <si>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</si>
  <si>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</si>
  <si>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</si>
  <si>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</si>
  <si>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</si>
  <si>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</si>
  <si>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</si>
  <si>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</si>
  <si>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</si>
  <si>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</si>
  <si>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</si>
  <si>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</si>
  <si>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</si>
  <si>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</si>
  <si>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</si>
  <si>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</si>
  <si>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</si>
  <si>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</si>
  <si>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</si>
  <si>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</si>
  <si>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</si>
  <si>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</si>
  <si>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</si>
  <si>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</si>
  <si>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</si>
  <si>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</si>
  <si>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</si>
  <si>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</si>
  <si>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</si>
  <si>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</si>
  <si>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</si>
  <si>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</si>
  <si>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</si>
  <si>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</si>
  <si>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</si>
  <si>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</si>
  <si>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</si>
  <si>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</si>
  <si>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</si>
  <si>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</si>
  <si>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</si>
  <si>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</si>
  <si>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</si>
  <si>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</si>
  <si>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</si>
  <si>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</si>
  <si>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</si>
  <si>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</si>
  <si>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</si>
  <si>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</si>
  <si>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</si>
  <si>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</si>
  <si>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</si>
  <si>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</si>
  <si>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</si>
  <si>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</si>
  <si>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</si>
  <si>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</si>
  <si>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</si>
  <si>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</si>
  <si>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</si>
  <si>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</si>
  <si>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</si>
  <si>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</si>
  <si>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</si>
  <si>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</si>
  <si>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</si>
  <si>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</si>
  <si>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</si>
  <si>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</si>
  <si>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</si>
  <si>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</si>
  <si>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</si>
  <si>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</si>
  <si>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</si>
  <si>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</si>
  <si>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</si>
  <si>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</si>
  <si>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</si>
  <si>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</si>
  <si>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</si>
  <si>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</si>
  <si>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</si>
  <si>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</si>
  <si>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</si>
  <si>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</si>
  <si>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</si>
  <si>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</si>
  <si>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</si>
  <si>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</si>
  <si>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</si>
  <si>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</si>
  <si>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</si>
  <si>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</si>
  <si>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</si>
  <si>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</si>
  <si>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</si>
  <si>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</si>
  <si>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</si>
  <si>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</si>
  <si>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</si>
  <si>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</si>
  <si>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</si>
  <si>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</si>
  <si>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</si>
  <si>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</si>
  <si>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</si>
  <si>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</si>
  <si>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</si>
  <si>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</si>
  <si>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</si>
  <si>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</si>
  <si>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</si>
  <si>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</si>
  <si>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</si>
  <si>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</si>
  <si>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</si>
  <si>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</si>
  <si>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</si>
  <si>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</si>
  <si>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</si>
  <si>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</si>
  <si>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</si>
  <si>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</si>
  <si>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</si>
  <si>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</si>
  <si>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</si>
  <si>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</si>
  <si>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</si>
  <si>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</si>
  <si>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</si>
  <si>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</si>
  <si>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</si>
  <si>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</si>
  <si>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</si>
  <si>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</si>
  <si>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</si>
  <si>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</si>
  <si>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</si>
  <si>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</si>
  <si>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</si>
  <si>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</si>
  <si>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</si>
  <si>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</si>
  <si>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</si>
  <si>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</si>
  <si>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</si>
  <si>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</si>
  <si>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</si>
  <si>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</si>
  <si>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</si>
  <si>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</si>
  <si>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</si>
  <si>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</si>
  <si>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</si>
  <si>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</si>
  <si>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</si>
  <si>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</si>
  <si>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</si>
  <si>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</si>
  <si>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</si>
  <si>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</si>
  <si>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</si>
  <si>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</si>
  <si>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</si>
  <si>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</si>
  <si>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</si>
  <si>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</si>
  <si>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</si>
  <si>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</si>
  <si>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</si>
  <si>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</si>
  <si>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</si>
  <si>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</si>
  <si>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</si>
  <si>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</si>
  <si>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</si>
  <si>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</si>
  <si>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</si>
  <si>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</si>
  <si>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</si>
  <si>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</si>
  <si>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</si>
  <si>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</si>
  <si>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</si>
  <si>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</si>
  <si>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</si>
  <si>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</si>
  <si>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</si>
  <si>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</si>
  <si>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</si>
  <si>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</si>
  <si>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</si>
  <si>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</si>
  <si>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</si>
  <si>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</si>
  <si>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</si>
  <si>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</si>
  <si>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</si>
  <si>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</si>
  <si>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</si>
  <si>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</si>
  <si>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</si>
  <si>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</si>
  <si>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</si>
  <si>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</si>
  <si>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</si>
  <si>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</si>
  <si>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</si>
  <si>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</si>
  <si>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</si>
  <si>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</si>
  <si>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</si>
  <si>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</si>
  <si>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</si>
  <si>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</si>
  <si>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</si>
  <si>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</si>
  <si>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</si>
  <si>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</si>
  <si>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</si>
  <si>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</si>
  <si>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</si>
  <si>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</si>
  <si>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</si>
  <si>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</si>
  <si>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</si>
  <si>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</si>
  <si>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</si>
  <si>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</si>
  <si>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</si>
  <si>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</si>
  <si>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</si>
  <si>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</si>
  <si>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</si>
  <si>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</si>
  <si>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</si>
  <si>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</si>
  <si>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</si>
  <si>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</si>
  <si>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</si>
  <si>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</si>
  <si>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</si>
  <si>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</si>
  <si>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</si>
  <si>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</si>
  <si>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</si>
  <si>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</si>
  <si>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</si>
  <si>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</si>
  <si>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</si>
  <si>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</si>
  <si>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</si>
  <si>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</si>
  <si>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</si>
  <si>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</si>
  <si>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</si>
  <si>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</si>
  <si>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</si>
  <si>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</si>
  <si>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</si>
  <si>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</si>
  <si>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</si>
  <si>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</si>
  <si>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</si>
  <si>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</si>
  <si>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</si>
  <si>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</si>
  <si>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</si>
  <si>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</si>
  <si>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</si>
  <si>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</si>
  <si>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</si>
  <si>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</si>
  <si>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</si>
  <si>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</si>
  <si>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</si>
  <si>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</si>
  <si>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</si>
  <si>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</si>
  <si>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</si>
  <si>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</si>
  <si>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</si>
  <si>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</si>
  <si>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</si>
  <si>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</si>
  <si>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</si>
  <si>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</si>
  <si>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</si>
  <si>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</si>
  <si>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</si>
  <si>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</si>
  <si>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</si>
  <si>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</si>
  <si>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</si>
  <si>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</si>
  <si>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</si>
  <si>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</si>
  <si>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</si>
  <si>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</si>
  <si>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</si>
  <si>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</si>
  <si>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</si>
  <si>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</si>
  <si>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</si>
  <si>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</si>
  <si>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</si>
  <si>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</si>
  <si>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</si>
  <si>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</si>
  <si>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</si>
  <si>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</si>
  <si>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</si>
  <si>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</si>
  <si>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</si>
  <si>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</si>
  <si>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</si>
  <si>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</si>
  <si>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</si>
  <si>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</si>
  <si>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</si>
  <si>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</si>
  <si>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</si>
  <si>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</si>
  <si>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</si>
  <si>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</si>
  <si>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</si>
  <si>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</si>
  <si>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</si>
  <si>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</si>
  <si>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</si>
  <si>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</si>
  <si>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</si>
  <si>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</si>
  <si>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</si>
  <si>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</si>
  <si>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</si>
  <si>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</si>
  <si>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</si>
  <si>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</si>
  <si>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</si>
  <si>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</si>
  <si>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</si>
  <si>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</si>
  <si>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</si>
  <si>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</si>
  <si>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</si>
  <si>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</si>
  <si>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</si>
  <si>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</si>
  <si>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</si>
  <si>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</si>
  <si>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</si>
  <si>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</si>
  <si>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</si>
  <si>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</si>
  <si>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</si>
  <si>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</si>
  <si>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</si>
  <si>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</si>
  <si>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</si>
  <si>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</si>
  <si>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</si>
  <si>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</si>
  <si>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</si>
  <si>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</si>
  <si>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</si>
  <si>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</si>
  <si>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</si>
  <si>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</si>
  <si>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</si>
  <si>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</si>
  <si>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</si>
  <si>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</si>
  <si>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</si>
  <si>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</si>
  <si>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</si>
  <si>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</si>
  <si>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</si>
  <si>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</si>
  <si>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</si>
  <si>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</si>
  <si>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</si>
  <si>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</si>
  <si>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</si>
  <si>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</si>
  <si>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</si>
  <si>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</si>
  <si>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</si>
  <si>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</si>
  <si>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</si>
  <si>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</si>
  <si>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</si>
  <si>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</si>
  <si>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</si>
  <si>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</si>
  <si>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</si>
  <si>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</si>
  <si>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</si>
  <si>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</si>
  <si>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</si>
  <si>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</si>
  <si>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</si>
  <si>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</si>
  <si>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</si>
  <si>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</si>
  <si>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</si>
  <si>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</si>
  <si>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</si>
  <si>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</si>
  <si>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</si>
  <si>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</si>
  <si>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</si>
  <si>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</si>
  <si>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</si>
  <si>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</si>
  <si>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</si>
  <si>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</si>
  <si>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</si>
  <si>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</si>
  <si>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</si>
  <si>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</si>
  <si>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</si>
  <si>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</si>
  <si>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</si>
  <si>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</si>
  <si>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</si>
  <si>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</si>
  <si>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</si>
  <si>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</si>
  <si>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</si>
  <si>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</si>
  <si>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</si>
  <si>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</si>
  <si>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</si>
  <si>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</si>
  <si>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</si>
  <si>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</si>
  <si>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</si>
  <si>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</si>
  <si>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</si>
  <si>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</si>
  <si>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</si>
  <si>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</si>
  <si>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</si>
  <si>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</si>
  <si>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</si>
  <si>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</si>
  <si>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</si>
  <si>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</si>
  <si>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</si>
  <si>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</si>
  <si>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</si>
  <si>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</si>
  <si>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</si>
  <si>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</si>
  <si>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</si>
  <si>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</si>
  <si>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</si>
  <si>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</si>
  <si>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</si>
  <si>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</si>
  <si>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</si>
  <si>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</si>
  <si>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</si>
  <si>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</si>
  <si>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</si>
  <si>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</si>
  <si>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</si>
  <si>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</si>
  <si>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</si>
  <si>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</si>
  <si>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</si>
  <si>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</si>
  <si>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</si>
  <si>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</si>
  <si>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</si>
  <si>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</si>
  <si>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</si>
  <si>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</si>
  <si>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</si>
  <si>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</si>
  <si>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</si>
  <si>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</si>
  <si>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</si>
  <si>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</si>
  <si>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</si>
  <si>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</si>
  <si>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</si>
  <si>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</si>
  <si>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</si>
  <si>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</si>
  <si>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</si>
  <si>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</si>
  <si>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</si>
  <si>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</si>
  <si>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</si>
  <si>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</si>
  <si>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</si>
  <si>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</si>
  <si>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</si>
  <si>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</si>
  <si>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</si>
  <si>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</si>
  <si>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</si>
  <si>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</si>
  <si>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</si>
  <si>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</si>
  <si>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</si>
  <si>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</si>
  <si>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</si>
  <si>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</si>
  <si>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</si>
  <si>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</si>
  <si>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</si>
  <si>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</si>
  <si>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</si>
  <si>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</si>
  <si>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</si>
  <si>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</si>
  <si>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</si>
  <si>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</si>
  <si>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</si>
  <si>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</si>
  <si>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</si>
  <si>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</si>
  <si>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</si>
  <si>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</si>
  <si>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</si>
  <si>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</si>
  <si>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</si>
  <si>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</si>
  <si>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</si>
  <si>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</si>
  <si>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</si>
  <si>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</si>
  <si>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</si>
  <si>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</si>
  <si>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</si>
  <si>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</si>
  <si>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</si>
  <si>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</si>
  <si>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</si>
  <si>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</si>
  <si>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</si>
  <si>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</si>
  <si>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</si>
  <si>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</si>
  <si>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</si>
  <si>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</si>
  <si>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</si>
  <si>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</si>
  <si>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</si>
  <si>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</si>
  <si>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</si>
  <si>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</si>
  <si>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</si>
  <si>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</si>
  <si>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</si>
  <si>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</si>
  <si>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</si>
  <si>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</si>
  <si>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</si>
  <si>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</si>
  <si>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</si>
  <si>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</si>
  <si>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</si>
  <si>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</si>
  <si>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</si>
  <si>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</si>
  <si>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</si>
  <si>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</si>
  <si>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</si>
  <si>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</si>
  <si>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</si>
  <si>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</si>
  <si>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</si>
  <si>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</si>
  <si>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</si>
  <si>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</si>
  <si>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</si>
  <si>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</si>
  <si>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</si>
  <si>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</si>
  <si>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</si>
  <si>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</si>
  <si>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</si>
  <si>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</si>
  <si>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</si>
  <si>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</si>
  <si>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</si>
  <si>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</si>
  <si>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</si>
  <si>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</si>
  <si>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</si>
  <si>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</si>
  <si>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</si>
  <si>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</si>
  <si>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</si>
  <si>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</si>
  <si>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</si>
  <si>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</si>
  <si>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</si>
  <si>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</si>
  <si>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</si>
  <si>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</si>
  <si>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</si>
  <si>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</si>
  <si>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</si>
  <si>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</si>
  <si>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</si>
  <si>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</si>
  <si>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</si>
  <si>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</si>
  <si>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</si>
  <si>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</si>
  <si>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</si>
  <si>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</si>
  <si>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</si>
  <si>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</si>
  <si>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</si>
  <si>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</si>
  <si>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</si>
  <si>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</si>
  <si>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</si>
  <si>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</si>
  <si>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</si>
  <si>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</si>
  <si>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</si>
  <si>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</si>
  <si>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</si>
  <si>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</si>
  <si>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</si>
  <si>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</si>
  <si>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</si>
  <si>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</si>
  <si>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</si>
  <si>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</si>
  <si>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</si>
  <si>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</si>
  <si>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</si>
  <si>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</si>
  <si>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</si>
  <si>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</si>
  <si>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</si>
  <si>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</si>
  <si>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</si>
  <si>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</si>
  <si>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</si>
  <si>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</si>
  <si>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</si>
  <si>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</si>
  <si>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</si>
  <si>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</si>
  <si>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</si>
  <si>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</si>
  <si>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</si>
  <si>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</si>
  <si>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</si>
  <si>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</si>
  <si>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</si>
  <si>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</si>
  <si>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</si>
  <si>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</si>
  <si>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</si>
  <si>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</si>
  <si>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</si>
  <si>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</si>
  <si>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</si>
  <si>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</si>
  <si>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</si>
  <si>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</si>
  <si>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</si>
  <si>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</si>
  <si>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</si>
  <si>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</si>
  <si>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</si>
  <si>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</si>
  <si>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</si>
  <si>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</si>
  <si>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</si>
  <si>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</si>
  <si>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</si>
  <si>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</si>
  <si>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</si>
  <si>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</si>
  <si>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</si>
  <si>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</si>
  <si>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</si>
  <si>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</si>
  <si>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</si>
  <si>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</si>
  <si>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</si>
  <si>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</si>
  <si>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</si>
  <si>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</si>
  <si>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</si>
  <si>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</si>
  <si>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</si>
  <si>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</si>
  <si>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</si>
  <si>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</si>
  <si>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</si>
  <si>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</si>
  <si>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</si>
  <si>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</si>
  <si>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</si>
  <si>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</si>
  <si>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</si>
  <si>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</si>
  <si>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</si>
  <si>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</si>
  <si>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</si>
  <si>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</si>
  <si>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</si>
  <si>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</si>
  <si>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</si>
  <si>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</si>
  <si>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</si>
  <si>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</si>
  <si>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</si>
  <si>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</si>
  <si>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</si>
  <si>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</si>
  <si>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</si>
  <si>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</si>
  <si>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</si>
  <si>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</si>
  <si>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</si>
  <si>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</si>
  <si>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</si>
  <si>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</si>
  <si>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</si>
  <si>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</si>
  <si>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</si>
  <si>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</si>
  <si>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</si>
  <si>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</si>
  <si>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</si>
  <si>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</si>
  <si>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</si>
  <si>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</si>
  <si>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</si>
  <si>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</si>
  <si>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</si>
  <si>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</si>
  <si>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</si>
  <si>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</si>
  <si>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</si>
  <si>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</si>
  <si>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</si>
  <si>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</si>
  <si>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</si>
  <si>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</si>
  <si>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</si>
  <si>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</si>
  <si>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</si>
  <si>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</si>
  <si>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</si>
  <si>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</si>
  <si>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</si>
  <si>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</si>
  <si>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</si>
  <si>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</si>
  <si>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</si>
  <si>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</si>
  <si>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</si>
  <si>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</si>
  <si>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</si>
  <si>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</si>
  <si>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</si>
  <si>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</si>
  <si>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</si>
  <si>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</si>
  <si>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</si>
  <si>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</si>
  <si>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</si>
  <si>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</si>
  <si>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</si>
  <si>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</si>
  <si>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</si>
  <si>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</si>
  <si>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</si>
  <si>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</si>
  <si>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</si>
  <si>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</si>
  <si>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</si>
  <si>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</si>
  <si>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</si>
  <si>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</si>
  <si>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</si>
  <si>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</si>
  <si>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</si>
  <si>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</si>
  <si>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</si>
  <si>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</si>
  <si>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</si>
  <si>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</si>
  <si>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</si>
  <si>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</si>
  <si>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</si>
  <si>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</si>
  <si>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</si>
  <si>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</si>
  <si>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</si>
  <si>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</si>
  <si>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</si>
  <si>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</si>
  <si>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</si>
  <si>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</si>
  <si>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</si>
  <si>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</si>
  <si>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</si>
  <si>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</si>
  <si>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</si>
  <si>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</si>
  <si>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</si>
  <si>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</si>
  <si>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</si>
  <si>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</si>
  <si>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</si>
  <si>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</si>
  <si>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</si>
  <si>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</si>
  <si>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</si>
  <si>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</si>
  <si>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</si>
  <si>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</si>
  <si>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</si>
  <si>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</si>
  <si>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</si>
  <si>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</si>
  <si>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</si>
  <si>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</si>
  <si>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</si>
  <si>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</si>
  <si>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</si>
  <si>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</si>
  <si>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</si>
  <si>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</si>
  <si>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</si>
  <si>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</si>
  <si>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</si>
  <si>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</si>
  <si>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</si>
  <si>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</si>
  <si>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</si>
  <si>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</si>
  <si>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</si>
  <si>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</si>
  <si>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</si>
  <si>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</si>
  <si>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</si>
  <si>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</si>
  <si>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</si>
  <si>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</si>
  <si>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</si>
  <si>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</si>
  <si>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</si>
  <si>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</si>
  <si>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</si>
  <si>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</si>
  <si>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</si>
  <si>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</si>
  <si>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</si>
  <si>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</si>
  <si>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</si>
  <si>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</si>
  <si>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</si>
  <si>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</si>
  <si>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</si>
  <si>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</si>
  <si>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</si>
  <si>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</si>
  <si>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</si>
  <si>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</si>
  <si>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</si>
  <si>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</si>
  <si>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</si>
  <si>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</si>
  <si>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</si>
  <si>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</si>
  <si>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</si>
  <si>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</si>
  <si>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</si>
  <si>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</si>
  <si>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</si>
  <si>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</si>
  <si>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</si>
  <si>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</si>
  <si>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</si>
  <si>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</si>
  <si>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</si>
  <si>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</si>
  <si>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</si>
  <si>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</si>
  <si>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</si>
  <si>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</si>
  <si>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</si>
  <si>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</si>
  <si>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</si>
  <si>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</si>
  <si>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</si>
  <si>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</si>
  <si>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</si>
  <si>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</si>
  <si>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</si>
  <si>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</si>
  <si>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</si>
  <si>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</si>
  <si>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</si>
  <si>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</si>
  <si>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</si>
  <si>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</si>
  <si>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</si>
  <si>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</si>
  <si>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</si>
  <si>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</si>
  <si>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</si>
  <si>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</si>
  <si>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</si>
  <si>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</si>
  <si>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</si>
  <si>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</si>
  <si>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</si>
  <si>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</si>
  <si>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</si>
  <si>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</si>
  <si>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</si>
  <si>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</si>
  <si>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</si>
  <si>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</si>
  <si>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</si>
  <si>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</si>
  <si>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</si>
  <si>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</si>
  <si>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</si>
  <si>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</si>
  <si>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</si>
  <si>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</si>
  <si>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</si>
  <si>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</si>
  <si>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</si>
  <si>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</si>
  <si>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</si>
  <si>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</si>
  <si>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</si>
  <si>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</si>
  <si>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</si>
  <si>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</si>
  <si>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</si>
  <si>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</si>
  <si>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</si>
  <si>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</si>
  <si>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</si>
  <si>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</si>
  <si>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</si>
  <si>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</si>
  <si>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</si>
  <si>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</si>
  <si>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</si>
  <si>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</si>
  <si>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</si>
  <si>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</si>
  <si>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</si>
  <si>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</si>
  <si>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</si>
  <si>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</si>
  <si>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</si>
  <si>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</si>
  <si>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</si>
  <si>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</si>
  <si>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</si>
  <si>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</si>
  <si>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</si>
  <si>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</si>
  <si>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</si>
  <si>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</si>
  <si>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</si>
  <si>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</si>
  <si>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</si>
  <si>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</si>
  <si>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</si>
  <si>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</si>
  <si>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</si>
  <si>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</si>
  <si>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</si>
  <si>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</si>
  <si>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</si>
  <si>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</si>
  <si>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</si>
  <si>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</si>
  <si>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</si>
  <si>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</si>
  <si>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</si>
  <si>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</si>
  <si>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</si>
  <si>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</si>
  <si>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</si>
  <si>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</si>
  <si>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</si>
  <si>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</si>
  <si>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</si>
  <si>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</si>
  <si>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</si>
  <si>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</si>
  <si>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</si>
  <si>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</si>
  <si>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</si>
  <si>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</si>
  <si>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</si>
  <si>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</si>
  <si>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</si>
  <si>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</si>
  <si>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</si>
  <si>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</si>
  <si>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</si>
  <si>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</si>
  <si>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</si>
  <si>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</si>
  <si>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</si>
  <si>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</si>
  <si>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</si>
  <si>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</si>
  <si>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</si>
  <si>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</si>
  <si>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</si>
  <si>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</si>
  <si>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</si>
  <si>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</si>
  <si>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</si>
  <si>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</si>
  <si>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</si>
  <si>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</si>
  <si>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</si>
  <si>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</si>
  <si>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</si>
  <si>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</si>
  <si>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</si>
  <si>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</si>
  <si>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</si>
  <si>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</si>
  <si>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</si>
  <si>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</si>
  <si>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</si>
  <si>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</si>
  <si>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</si>
  <si>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</si>
  <si>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</si>
  <si>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</si>
  <si>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</si>
  <si>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</si>
  <si>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</si>
  <si>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</si>
  <si>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</si>
  <si>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</si>
  <si>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</si>
  <si>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</si>
  <si>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</si>
  <si>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</si>
  <si>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</si>
  <si>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</si>
  <si>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</si>
  <si>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</si>
  <si>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</si>
  <si>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</si>
  <si>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</si>
  <si>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</si>
  <si>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</si>
  <si>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</si>
  <si>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</si>
  <si>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</si>
  <si>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</si>
  <si>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</si>
  <si>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</si>
  <si>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</si>
  <si>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</si>
  <si>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</si>
  <si>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</si>
  <si>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</si>
  <si>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</si>
  <si>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</si>
  <si>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</si>
  <si>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</si>
  <si>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</si>
  <si>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</si>
  <si>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</si>
  <si>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</si>
  <si>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</si>
  <si>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</si>
  <si>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</si>
  <si>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</si>
  <si>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</si>
  <si>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</si>
  <si>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</si>
  <si>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</si>
  <si>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</si>
  <si>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</si>
  <si>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</si>
  <si>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</si>
  <si>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</si>
  <si>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</si>
  <si>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</si>
  <si>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</si>
  <si>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</si>
  <si>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</si>
  <si>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</si>
  <si>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</si>
  <si>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</si>
  <si>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</si>
  <si>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</si>
  <si>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</si>
  <si>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</si>
  <si>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</si>
  <si>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</si>
  <si>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</si>
  <si>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</si>
  <si>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</si>
  <si>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</si>
  <si>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</si>
  <si>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</si>
  <si>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</si>
  <si>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</si>
  <si>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</si>
  <si>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</si>
  <si>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</si>
  <si>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</si>
  <si>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</si>
  <si>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</si>
  <si>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</si>
  <si>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</si>
  <si>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</si>
  <si>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</si>
  <si>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</si>
  <si>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</si>
  <si>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</si>
  <si>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</si>
  <si>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</si>
  <si>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</si>
  <si>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</si>
  <si>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</si>
  <si>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</si>
  <si>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</si>
  <si>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</si>
  <si>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</si>
  <si>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</si>
  <si>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</si>
  <si>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</si>
  <si>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</si>
  <si>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</si>
  <si>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</si>
  <si>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</si>
  <si>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</si>
  <si>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</si>
  <si>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</si>
  <si>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</si>
  <si>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</si>
  <si>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</si>
  <si>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</si>
  <si>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</si>
  <si>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</si>
  <si>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</si>
  <si>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</si>
  <si>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</si>
  <si>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</si>
  <si>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</si>
  <si>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</si>
  <si>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</si>
  <si>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</si>
  <si>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</si>
  <si>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</si>
  <si>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</si>
  <si>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</si>
  <si>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</si>
  <si>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</si>
  <si>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</si>
  <si>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</si>
  <si>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</si>
  <si>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</si>
  <si>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</si>
  <si>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</si>
  <si>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</si>
  <si>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</si>
  <si>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</si>
  <si>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</si>
  <si>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</si>
  <si>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</si>
  <si>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</si>
  <si>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</si>
  <si>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</si>
  <si>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</si>
  <si>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</si>
  <si>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</si>
  <si>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</si>
  <si>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</si>
  <si>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</si>
  <si>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</si>
  <si>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</si>
  <si>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</si>
  <si>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</si>
  <si>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</si>
  <si>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</si>
  <si>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</si>
  <si>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</si>
  <si>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</si>
  <si>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</si>
  <si>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</si>
  <si>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</si>
  <si>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</si>
  <si>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</si>
  <si>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</si>
  <si>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</si>
  <si>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</si>
  <si>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</si>
  <si>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</si>
  <si>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</si>
  <si>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</si>
  <si>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</si>
  <si>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</si>
  <si>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</si>
  <si>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</si>
  <si>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</si>
  <si>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</si>
  <si>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</si>
  <si>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</si>
  <si>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</si>
  <si>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</si>
  <si>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</si>
  <si>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</si>
  <si>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</si>
  <si>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</si>
  <si>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</si>
  <si>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</si>
  <si>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</si>
  <si>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</si>
  <si>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</si>
  <si>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</si>
  <si>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</si>
  <si>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</si>
  <si>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</si>
  <si>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</si>
  <si>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</si>
  <si>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</si>
  <si>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</si>
  <si>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</si>
  <si>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</si>
  <si>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</si>
  <si>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</si>
  <si>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</si>
  <si>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</si>
  <si>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</si>
  <si>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</si>
  <si>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</si>
  <si>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</si>
  <si>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</si>
  <si>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</si>
  <si>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</si>
  <si>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</si>
  <si>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</si>
  <si>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</si>
  <si>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</si>
  <si>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</si>
  <si>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</si>
  <si>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</si>
  <si>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</si>
  <si>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</si>
  <si>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</si>
  <si>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</si>
  <si>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</si>
  <si>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</si>
  <si>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</si>
  <si>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</si>
  <si>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</si>
  <si>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</si>
  <si>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</si>
  <si>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</si>
  <si>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</si>
  <si>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</si>
  <si>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</si>
  <si>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</si>
  <si>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</si>
  <si>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</si>
  <si>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</si>
  <si>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</si>
  <si>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</si>
  <si>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</si>
  <si>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</si>
  <si>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</si>
  <si>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</si>
  <si>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</si>
  <si>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</si>
  <si>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</si>
  <si>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</si>
  <si>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</si>
  <si>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</si>
  <si>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</si>
  <si>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</si>
  <si>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</si>
  <si>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</si>
  <si>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</si>
  <si>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</si>
  <si>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</si>
  <si>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</si>
  <si>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</si>
  <si>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</si>
  <si>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</si>
  <si>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</si>
  <si>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</si>
  <si>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</si>
  <si>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</si>
  <si>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</si>
  <si>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</si>
  <si>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</si>
  <si>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</si>
  <si>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</si>
  <si>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</si>
  <si>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</si>
  <si>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</si>
  <si>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</si>
  <si>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</si>
  <si>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</si>
  <si>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</si>
  <si>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</si>
  <si>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</si>
  <si>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</si>
  <si>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</si>
  <si>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</si>
  <si>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</si>
  <si>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</si>
  <si>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</si>
  <si>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</si>
  <si>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</si>
  <si>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</si>
  <si>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</si>
  <si>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</si>
  <si>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</si>
  <si>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</si>
  <si>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</si>
  <si>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</si>
  <si>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</si>
  <si>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</si>
  <si>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</si>
  <si>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</si>
  <si>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</si>
  <si>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</si>
  <si>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</si>
  <si>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</si>
  <si>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</si>
  <si>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</si>
  <si>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</si>
  <si>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</si>
  <si>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</si>
  <si>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</si>
  <si>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</si>
  <si>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</si>
  <si>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</si>
  <si>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</si>
  <si>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</si>
  <si>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</si>
  <si>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</si>
  <si>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</si>
  <si>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</si>
  <si>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</si>
  <si>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</si>
  <si>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</si>
  <si>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</si>
  <si>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</si>
  <si>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</si>
  <si>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</si>
  <si>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</si>
  <si>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</si>
  <si>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</si>
  <si>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</si>
  <si>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</si>
  <si>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</si>
  <si>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</si>
  <si>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</si>
  <si>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</si>
  <si>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</si>
  <si>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</si>
  <si>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</si>
  <si>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</si>
  <si>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</si>
  <si>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</si>
  <si>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</si>
  <si>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</si>
  <si>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</si>
  <si>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</si>
  <si>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</si>
  <si>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</si>
  <si>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</si>
  <si>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</si>
  <si>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</si>
  <si>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</si>
  <si>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</si>
  <si>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</si>
  <si>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</si>
  <si>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</si>
  <si>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</si>
  <si>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</si>
  <si>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</si>
  <si>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</si>
  <si>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</si>
  <si>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</si>
  <si>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</si>
  <si>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</si>
  <si>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</si>
  <si>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</si>
  <si>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</si>
  <si>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</si>
  <si>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</si>
  <si>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</si>
  <si>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</si>
  <si>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</si>
  <si>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</si>
  <si>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</si>
  <si>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</si>
  <si>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</si>
  <si>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</si>
  <si>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</si>
  <si>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</si>
  <si>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</si>
  <si>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</si>
  <si>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</si>
  <si>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</si>
  <si>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</si>
  <si>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</si>
  <si>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</si>
  <si>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</si>
  <si>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</si>
  <si>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</si>
  <si>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</si>
  <si>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</si>
  <si>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</si>
  <si>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</si>
  <si>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</si>
  <si>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</si>
  <si>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</si>
  <si>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</si>
  <si>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</si>
  <si>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</si>
  <si>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</si>
  <si>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</si>
  <si>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</si>
  <si>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</si>
  <si>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</si>
  <si>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</si>
  <si>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</si>
  <si>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</si>
  <si>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</si>
  <si>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</si>
  <si>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</si>
  <si>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</si>
  <si>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</si>
  <si>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</si>
  <si>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</si>
  <si>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</si>
  <si>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</si>
  <si>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</si>
  <si>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</si>
  <si>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</si>
  <si>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</si>
  <si>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</si>
  <si>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</si>
  <si>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</si>
  <si>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</si>
  <si>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</si>
  <si>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</si>
  <si>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</si>
  <si>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</si>
  <si>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</si>
  <si>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</si>
  <si>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</si>
  <si>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</si>
  <si>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</si>
  <si>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</si>
  <si>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</si>
  <si>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</si>
  <si>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</si>
  <si>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</si>
  <si>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</si>
  <si>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</si>
  <si>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</si>
  <si>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</si>
  <si>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</si>
  <si>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</si>
  <si>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</si>
  <si>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</si>
  <si>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</si>
  <si>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</si>
  <si>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</si>
  <si>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</si>
  <si>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</si>
  <si>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</si>
  <si>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</si>
  <si>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</si>
  <si>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</si>
  <si>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</si>
  <si>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</si>
  <si>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</si>
  <si>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</si>
  <si>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</si>
  <si>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</si>
  <si>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</si>
  <si>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</si>
  <si>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</si>
  <si>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</si>
  <si>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</si>
  <si>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</si>
  <si>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</si>
  <si>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</si>
  <si>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</si>
  <si>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</si>
  <si>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</si>
  <si>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</si>
  <si>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</si>
  <si>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</si>
  <si>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</si>
  <si>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</si>
  <si>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</si>
  <si>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</si>
  <si>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</si>
  <si>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</si>
  <si>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</si>
  <si>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</si>
  <si>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</si>
  <si>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</si>
  <si>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</si>
  <si>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</si>
  <si>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</si>
  <si>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</si>
  <si>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</si>
  <si>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</si>
  <si>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</si>
  <si>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</si>
  <si>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</si>
  <si>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</si>
  <si>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</si>
  <si>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</si>
  <si>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</si>
  <si>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</si>
  <si>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</si>
  <si>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</si>
  <si>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</si>
  <si>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</si>
  <si>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</si>
  <si>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</si>
  <si>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</si>
  <si>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</si>
  <si>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</si>
  <si>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</si>
  <si>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</si>
  <si>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</si>
  <si>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</si>
  <si>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</si>
  <si>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</si>
  <si>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</si>
  <si>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</si>
  <si>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</si>
  <si>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</si>
  <si>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</si>
  <si>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</si>
  <si>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</si>
  <si>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</si>
  <si>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</si>
  <si>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</si>
  <si>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</si>
  <si>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</si>
  <si>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</si>
  <si>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</si>
  <si>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</si>
  <si>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</si>
  <si>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</si>
  <si>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</si>
  <si>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</si>
  <si>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</si>
  <si>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</si>
  <si>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</si>
  <si>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</si>
  <si>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</si>
  <si>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</si>
  <si>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</si>
  <si>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</si>
  <si>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</si>
  <si>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</si>
  <si>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</si>
  <si>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</si>
  <si>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</si>
  <si>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</si>
  <si>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</si>
  <si>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</si>
  <si>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</si>
  <si>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</si>
  <si>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</si>
  <si>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</si>
  <si>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</si>
  <si>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</si>
  <si>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</si>
  <si>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</si>
  <si>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</si>
  <si>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</si>
  <si>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</si>
  <si>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</si>
  <si>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</si>
  <si>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</si>
  <si>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</si>
  <si>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</si>
  <si>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</si>
  <si>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</si>
  <si>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</si>
  <si>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</si>
  <si>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</si>
  <si>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</si>
  <si>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</si>
  <si>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</si>
  <si>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</si>
  <si>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</si>
  <si>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</si>
  <si>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</si>
  <si>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</si>
  <si>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</si>
  <si>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</si>
  <si>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</si>
  <si>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</si>
  <si>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</si>
  <si>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</si>
  <si>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</si>
  <si>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</si>
  <si>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</si>
  <si>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</si>
  <si>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</si>
  <si>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</si>
  <si>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</si>
  <si>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</si>
  <si>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</si>
  <si>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</si>
  <si>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</si>
  <si>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</si>
  <si>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</si>
  <si>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</si>
  <si>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</si>
  <si>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</si>
  <si>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</si>
  <si>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</si>
  <si>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</si>
  <si>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</si>
  <si>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</si>
  <si>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</si>
  <si>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</si>
  <si>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</si>
  <si>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</si>
  <si>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</si>
  <si>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</si>
  <si>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</si>
  <si>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</si>
  <si>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</si>
  <si>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</si>
  <si>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</si>
  <si>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</si>
  <si>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</si>
  <si>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</si>
  <si>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</si>
  <si>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</si>
  <si>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</si>
  <si>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</si>
  <si>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</si>
  <si>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</si>
  <si>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</si>
  <si>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</si>
  <si>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</si>
  <si>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</si>
  <si>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</si>
  <si>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</si>
  <si>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</si>
  <si>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</si>
  <si>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</si>
  <si>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</si>
  <si>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</si>
  <si>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</si>
  <si>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</si>
  <si>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</si>
  <si>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</si>
  <si>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</si>
  <si>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</si>
  <si>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</si>
  <si>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</si>
  <si>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</si>
  <si>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</si>
  <si>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</si>
  <si>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</si>
  <si>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</si>
  <si>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</si>
  <si>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</si>
  <si>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</si>
  <si>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</si>
  <si>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</si>
  <si>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</si>
  <si>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</si>
  <si>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</si>
  <si>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</si>
  <si>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</si>
  <si>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</si>
  <si>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</si>
  <si>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</si>
  <si>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</si>
  <si>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</si>
  <si>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</si>
  <si>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</si>
  <si>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</si>
  <si>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</si>
  <si>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</si>
  <si>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</si>
  <si>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</si>
  <si>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</si>
  <si>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</si>
  <si>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</si>
  <si>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</si>
  <si>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</si>
  <si>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</si>
  <si>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</si>
  <si>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</si>
  <si>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</si>
  <si>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</si>
  <si>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</si>
  <si>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</si>
  <si>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</si>
  <si>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</si>
  <si>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</si>
  <si>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</si>
  <si>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</si>
  <si>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</si>
  <si>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</si>
  <si>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</si>
  <si>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</si>
  <si>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</si>
  <si>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</si>
  <si>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</si>
  <si>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</si>
  <si>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</si>
  <si>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</si>
  <si>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</si>
  <si>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</si>
  <si>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</si>
  <si>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</si>
  <si>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</si>
  <si>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</si>
  <si>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</si>
  <si>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</si>
  <si>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</si>
  <si>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</si>
  <si>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</si>
  <si>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</si>
  <si>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</si>
  <si>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</si>
  <si>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</si>
  <si>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</si>
  <si>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</si>
  <si>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</si>
  <si>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</si>
  <si>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</si>
  <si>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</si>
  <si>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</si>
  <si>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</si>
  <si>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</si>
  <si>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</si>
  <si>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</si>
  <si>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</si>
  <si>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</si>
  <si>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</si>
  <si>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</si>
  <si>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</si>
  <si>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</si>
  <si>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</si>
  <si>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</si>
  <si>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</si>
  <si>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</si>
  <si>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</si>
  <si>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</si>
  <si>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</si>
  <si>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</si>
  <si>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</si>
  <si>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</si>
  <si>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</si>
  <si>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</si>
  <si>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</si>
  <si>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</si>
  <si>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</si>
  <si>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</si>
  <si>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</si>
  <si>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</si>
  <si>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</si>
  <si>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</si>
  <si>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</si>
  <si>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</si>
  <si>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</si>
  <si>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</si>
  <si>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</si>
  <si>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</si>
  <si>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</si>
  <si>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</si>
  <si>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</si>
  <si>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</si>
  <si>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</si>
  <si>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</si>
  <si>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</si>
  <si>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</si>
  <si>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</si>
  <si>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</si>
  <si>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</si>
  <si>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</si>
  <si>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</si>
  <si>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</si>
  <si>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</si>
  <si>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</si>
  <si>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</si>
  <si>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</si>
  <si>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</si>
  <si>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</si>
  <si>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</si>
  <si>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</si>
  <si>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</si>
  <si>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</si>
  <si>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</si>
  <si>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</si>
  <si>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</si>
  <si>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</si>
  <si>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</si>
  <si>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</si>
  <si>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</si>
  <si>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</si>
  <si>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</si>
  <si>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</si>
  <si>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</si>
  <si>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</si>
  <si>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</si>
  <si>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</si>
  <si>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</si>
  <si>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</si>
  <si>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</si>
  <si>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</si>
  <si>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</si>
  <si>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</si>
  <si>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</si>
  <si>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</si>
  <si>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</si>
  <si>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</si>
  <si>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</si>
  <si>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</si>
  <si>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</si>
  <si>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</si>
  <si>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</si>
  <si>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</si>
  <si>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</si>
  <si>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</si>
  <si>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</si>
  <si>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</si>
  <si>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</si>
  <si>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</si>
  <si>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</si>
  <si>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</si>
  <si>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</si>
  <si>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</si>
  <si>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</si>
  <si>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</si>
  <si>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</si>
  <si>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</si>
  <si>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</si>
  <si>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</si>
  <si>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</si>
  <si>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</si>
  <si>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</si>
  <si>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</si>
  <si>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</si>
  <si>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</si>
  <si>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</si>
  <si>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</si>
  <si>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</si>
  <si>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</si>
  <si>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</si>
  <si>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</si>
  <si>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</si>
  <si>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</si>
  <si>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</si>
  <si>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</si>
  <si>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</si>
  <si>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</si>
  <si>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</si>
  <si>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</si>
  <si>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</si>
  <si>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</si>
  <si>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</si>
  <si>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</si>
  <si>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</si>
  <si>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</si>
  <si>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</si>
  <si>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</si>
  <si>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</si>
  <si>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</si>
  <si>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</si>
  <si>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</si>
  <si>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</si>
  <si>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</si>
  <si>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</si>
  <si>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</si>
  <si>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</si>
  <si>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</si>
  <si>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</si>
  <si>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</si>
  <si>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</si>
  <si>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</si>
  <si>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</si>
  <si>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</si>
  <si>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</si>
  <si>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</si>
  <si>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</si>
  <si>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</si>
  <si>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</si>
  <si>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</si>
  <si>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</si>
  <si>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</si>
  <si>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</si>
  <si>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</si>
  <si>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</si>
  <si>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</si>
  <si>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</si>
  <si>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</si>
  <si>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</si>
  <si>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</si>
  <si>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</si>
  <si>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</si>
  <si>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</si>
  <si>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</si>
  <si>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</si>
  <si>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</si>
  <si>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</si>
  <si>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</si>
  <si>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</si>
  <si>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</si>
  <si>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</si>
  <si>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</si>
  <si>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</si>
  <si>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</si>
  <si>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</si>
  <si>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</si>
  <si>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</si>
  <si>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</si>
  <si>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</si>
  <si>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</si>
  <si>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</si>
  <si>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</si>
  <si>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</si>
  <si>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</si>
  <si>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</si>
  <si>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</si>
  <si>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</si>
  <si>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</si>
  <si>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</si>
  <si>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</si>
  <si>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</si>
  <si>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</si>
  <si>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</si>
  <si>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</si>
  <si>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</si>
  <si>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</si>
  <si>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</si>
  <si>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</si>
  <si>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</si>
  <si>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</si>
  <si>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</si>
  <si>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</si>
  <si>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</si>
  <si>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</si>
  <si>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</si>
  <si>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</si>
  <si>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</si>
  <si>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</si>
  <si>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</si>
  <si>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</si>
  <si>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</si>
  <si>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</si>
  <si>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</si>
  <si>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</si>
  <si>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</si>
  <si>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</si>
  <si>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</si>
  <si>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</si>
  <si>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</si>
  <si>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</si>
  <si>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</si>
  <si>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</si>
  <si>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</si>
  <si>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</si>
  <si>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</si>
  <si>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</si>
  <si>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</si>
  <si>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</si>
  <si>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</si>
  <si>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</si>
  <si>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</si>
  <si>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</si>
  <si>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</si>
  <si>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</si>
  <si>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</si>
  <si>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</si>
  <si>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</si>
  <si>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</si>
  <si>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</si>
  <si>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</si>
  <si>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</si>
  <si>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</si>
  <si>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</si>
  <si>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</si>
  <si>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</si>
  <si>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</si>
  <si>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</si>
  <si>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</si>
  <si>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</si>
  <si>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</si>
  <si>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</si>
  <si>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</si>
  <si>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</si>
  <si>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</si>
  <si>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</si>
  <si>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</si>
  <si>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</si>
  <si>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</si>
  <si>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</si>
  <si>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</si>
  <si>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</si>
  <si>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</si>
  <si>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</si>
  <si>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</si>
  <si>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</si>
  <si>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</si>
  <si>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</si>
  <si>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</si>
  <si>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</si>
  <si>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</si>
  <si>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</si>
  <si>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</si>
  <si>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</si>
  <si>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</si>
  <si>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</si>
  <si>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</si>
  <si>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</si>
  <si>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</si>
  <si>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</si>
  <si>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</si>
  <si>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</si>
  <si>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</si>
  <si>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</si>
  <si>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</si>
  <si>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</si>
  <si>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</si>
  <si>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</si>
  <si>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</si>
  <si>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</si>
  <si>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</si>
  <si>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</si>
  <si>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</si>
  <si>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</si>
  <si>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</si>
  <si>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</si>
  <si>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</si>
  <si>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</si>
  <si>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</si>
  <si>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</si>
  <si>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</si>
  <si>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</si>
  <si>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</si>
  <si>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</si>
  <si>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</si>
  <si>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</si>
  <si>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</si>
  <si>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</si>
  <si>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</si>
  <si>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</si>
  <si>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</si>
  <si>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</si>
  <si>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</si>
  <si>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</si>
  <si>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</si>
  <si>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</si>
  <si>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</si>
  <si>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</si>
  <si>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</si>
  <si>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</si>
  <si>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</si>
  <si>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</si>
  <si>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</si>
  <si>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</si>
  <si>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</si>
  <si>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</si>
  <si>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</si>
  <si>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</si>
  <si>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</si>
  <si>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</si>
  <si>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</si>
  <si>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</si>
  <si>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</si>
  <si>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</si>
  <si>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</si>
  <si>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</si>
  <si>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</si>
  <si>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</si>
  <si>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</si>
  <si>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</si>
  <si>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</si>
  <si>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</si>
  <si>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</si>
  <si>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</si>
  <si>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</si>
  <si>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</si>
  <si>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</si>
  <si>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</si>
  <si>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</si>
  <si>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</si>
  <si>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</si>
  <si>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</si>
  <si>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</si>
  <si>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</si>
  <si>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</si>
  <si>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</si>
  <si>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</si>
  <si>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</si>
  <si>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</si>
  <si>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</si>
  <si>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</si>
  <si>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</si>
  <si>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</si>
  <si>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</si>
  <si>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</si>
  <si>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</si>
  <si>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</si>
  <si>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</si>
  <si>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</si>
  <si>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</si>
  <si>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</si>
  <si>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</si>
  <si>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</si>
  <si>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</si>
  <si>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</si>
  <si>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</si>
  <si>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</si>
  <si>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</si>
  <si>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</si>
  <si>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</si>
  <si>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</si>
  <si>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</si>
  <si>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</si>
  <si>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</si>
  <si>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</si>
  <si>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</si>
  <si>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</si>
  <si>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</si>
  <si>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</si>
  <si>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</si>
  <si>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</si>
  <si>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</si>
  <si>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</si>
  <si>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</si>
  <si>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</si>
  <si>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</si>
  <si>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</si>
  <si>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</si>
  <si>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</si>
  <si>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</si>
  <si>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</si>
  <si>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</si>
  <si>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</si>
  <si>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</si>
  <si>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</si>
  <si>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</si>
  <si>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</si>
  <si>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</si>
  <si>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</si>
  <si>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</si>
  <si>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</si>
  <si>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</si>
  <si>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</si>
  <si>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</si>
  <si>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</si>
  <si>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</si>
  <si>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</si>
  <si>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</si>
  <si>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</si>
  <si>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</si>
  <si>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</si>
  <si>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</si>
  <si>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</si>
  <si>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</si>
  <si>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</si>
  <si>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</si>
  <si>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</si>
  <si>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</si>
  <si>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</si>
  <si>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</si>
  <si>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</si>
  <si>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</si>
  <si>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</si>
  <si>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</si>
  <si>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</si>
  <si>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</si>
  <si>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</si>
  <si>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</si>
  <si>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</si>
  <si>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</si>
  <si>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</si>
  <si>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</si>
  <si>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</si>
  <si>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</si>
  <si>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</si>
  <si>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</si>
  <si>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</si>
  <si>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</si>
  <si>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</si>
  <si>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</si>
  <si>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</si>
  <si>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</si>
  <si>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</si>
  <si>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</si>
  <si>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</si>
  <si>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</si>
  <si>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</si>
  <si>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</si>
  <si>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</si>
  <si>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</si>
  <si>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</si>
  <si>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</si>
  <si>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</si>
  <si>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</si>
  <si>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</si>
  <si>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</si>
  <si>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</si>
  <si>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</si>
  <si>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</si>
  <si>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</si>
  <si>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</si>
  <si>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</si>
  <si>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</si>
  <si>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</si>
  <si>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</si>
  <si>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</si>
  <si>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</si>
  <si>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</si>
  <si>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</si>
  <si>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</si>
  <si>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</si>
  <si>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</si>
  <si>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</si>
  <si>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</si>
  <si>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</si>
  <si>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</si>
  <si>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</si>
  <si>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</si>
  <si>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</si>
  <si>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</si>
  <si>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</si>
  <si>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</si>
  <si>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</si>
  <si>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</si>
  <si>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</si>
  <si>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</si>
  <si>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</si>
  <si>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</si>
  <si>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</si>
  <si>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</si>
  <si>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</si>
  <si>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</si>
  <si>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</si>
  <si>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</si>
  <si>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</si>
  <si>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</si>
  <si>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</si>
  <si>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</si>
  <si>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</si>
  <si>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</si>
  <si>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</si>
  <si>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</si>
  <si>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</si>
  <si>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</si>
  <si>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</si>
  <si>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</si>
  <si>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</si>
  <si>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</si>
  <si>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</si>
  <si>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</si>
  <si>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</si>
  <si>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</si>
  <si>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</si>
  <si>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</si>
  <si>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</si>
  <si>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</si>
  <si>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</si>
  <si>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</si>
  <si>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</si>
  <si>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</si>
  <si>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</si>
  <si>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</si>
  <si>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</si>
  <si>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</si>
  <si>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</si>
  <si>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</si>
  <si>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</si>
  <si>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</si>
  <si>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</si>
  <si>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</si>
  <si>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</si>
  <si>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</si>
  <si>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</si>
  <si>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</si>
  <si>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</si>
  <si>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</si>
  <si>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</si>
  <si>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</si>
  <si>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</si>
  <si>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</si>
  <si>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</si>
  <si>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</si>
  <si>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</si>
  <si>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</si>
  <si>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</si>
  <si>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</si>
  <si>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</si>
  <si>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</si>
  <si>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</si>
  <si>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</si>
  <si>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</si>
  <si>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</si>
  <si>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</si>
  <si>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</si>
  <si>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</si>
  <si>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</si>
  <si>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</si>
  <si>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</si>
  <si>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</si>
  <si>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</si>
  <si>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</si>
  <si>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</si>
  <si>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</si>
  <si>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</si>
  <si>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</si>
  <si>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</si>
  <si>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</si>
  <si>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</si>
  <si>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</si>
  <si>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</si>
  <si>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</si>
  <si>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</si>
  <si>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</si>
  <si>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</si>
  <si>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</si>
  <si>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</si>
  <si>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</si>
  <si>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</si>
  <si>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</si>
  <si>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</si>
  <si>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</si>
  <si>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</si>
  <si>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</si>
  <si>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</si>
  <si>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</si>
  <si>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</si>
  <si>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</si>
  <si>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</si>
  <si>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</si>
  <si>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</si>
  <si>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</si>
  <si>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</si>
  <si>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</si>
  <si>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</si>
  <si>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</si>
  <si>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</si>
  <si>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</si>
  <si>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</si>
  <si>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</si>
  <si>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</si>
  <si>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</si>
  <si>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</si>
  <si>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</si>
  <si>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</si>
  <si>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</si>
  <si>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</si>
  <si>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</si>
  <si>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</si>
  <si>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</si>
  <si>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</si>
  <si>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</si>
  <si>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</si>
  <si>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</si>
  <si>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</si>
  <si>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</si>
  <si>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</si>
  <si>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</si>
  <si>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</si>
  <si>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</si>
  <si>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</si>
  <si>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</si>
  <si>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</si>
  <si>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</si>
  <si>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</si>
  <si>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</si>
  <si>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</si>
  <si>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</si>
  <si>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</si>
  <si>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</si>
  <si>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</si>
  <si>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</si>
  <si>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</si>
  <si>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</si>
  <si>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</si>
  <si>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</si>
  <si>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</si>
  <si>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</si>
  <si>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</si>
  <si>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</si>
  <si>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</si>
  <si>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</si>
  <si>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</si>
  <si>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</si>
  <si>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</si>
  <si>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</si>
  <si>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</si>
  <si>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</si>
  <si>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</si>
  <si>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</si>
  <si>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</si>
  <si>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</si>
  <si>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</si>
  <si>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</si>
  <si>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</si>
  <si>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</si>
  <si>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</si>
  <si>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</si>
  <si>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</si>
  <si>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</si>
  <si>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</si>
  <si>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</si>
  <si>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</si>
  <si>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</si>
  <si>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</si>
  <si>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</si>
  <si>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</si>
  <si>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</si>
  <si>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</si>
  <si>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</si>
  <si>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</si>
  <si>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</si>
  <si>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</si>
  <si>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</si>
  <si>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</si>
  <si>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</si>
  <si>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</si>
  <si>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</si>
  <si>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</si>
  <si>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</si>
  <si>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</si>
  <si>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</si>
  <si>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</si>
  <si>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</si>
  <si>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</si>
  <si>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</si>
  <si>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</si>
  <si>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</si>
  <si>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</si>
  <si>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</si>
  <si>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</si>
  <si>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</si>
  <si>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</si>
  <si>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</si>
  <si>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</si>
  <si>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</si>
  <si>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</si>
  <si>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</si>
  <si>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</si>
  <si>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</si>
  <si>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</si>
  <si>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</si>
  <si>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</si>
  <si>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</si>
  <si>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</si>
  <si>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</si>
  <si>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</si>
  <si>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</si>
  <si>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</si>
  <si>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</si>
  <si>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</si>
  <si>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</si>
  <si>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</si>
  <si>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</si>
  <si>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</si>
  <si>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</si>
  <si>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</si>
  <si>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</si>
  <si>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</si>
  <si>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</si>
  <si>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</si>
  <si>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</si>
  <si>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</si>
  <si>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</si>
  <si>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</si>
  <si>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</si>
  <si>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</si>
  <si>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</si>
  <si>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</si>
  <si>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</si>
  <si>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</si>
  <si>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</si>
  <si>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</si>
  <si>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</si>
  <si>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</si>
  <si>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</si>
  <si>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</si>
  <si>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</si>
  <si>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</si>
  <si>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</si>
  <si>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</si>
  <si>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</si>
  <si>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</si>
  <si>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</si>
  <si>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</si>
  <si>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</si>
  <si>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</si>
  <si>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</si>
  <si>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</si>
  <si>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</si>
  <si>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</si>
  <si>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</si>
  <si>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</si>
  <si>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</si>
  <si>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</si>
  <si>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</si>
  <si>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</si>
  <si>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</si>
  <si>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</si>
  <si>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</si>
  <si>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</si>
  <si>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</si>
  <si>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</si>
  <si>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</si>
  <si>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</si>
  <si>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</si>
  <si>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</si>
  <si>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</si>
  <si>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</si>
  <si>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</si>
  <si>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</si>
  <si>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</si>
  <si>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</si>
  <si>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</si>
  <si>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</si>
  <si>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</si>
  <si>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</si>
  <si>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</si>
  <si>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</si>
  <si>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</si>
  <si>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</si>
  <si>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</si>
  <si>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</si>
  <si>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</si>
  <si>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</si>
  <si>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</si>
  <si>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</si>
  <si>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</si>
  <si>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</si>
  <si>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</si>
  <si>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</si>
  <si>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</si>
  <si>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</si>
  <si>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</si>
  <si>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</si>
  <si>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</si>
  <si>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</si>
  <si>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</si>
  <si>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</si>
  <si>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</si>
  <si>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</si>
  <si>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</si>
  <si>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</si>
  <si>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</si>
  <si>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</si>
  <si>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</si>
  <si>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</si>
  <si>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</si>
  <si>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</si>
  <si>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</si>
  <si>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</si>
  <si>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</si>
  <si>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</si>
  <si>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</si>
  <si>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</si>
  <si>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</si>
  <si>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</si>
  <si>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</si>
  <si>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</si>
  <si>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</si>
  <si>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</si>
  <si>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</si>
  <si>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</si>
  <si>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</si>
  <si>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</si>
  <si>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</si>
  <si>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</si>
  <si>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</si>
  <si>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</si>
  <si>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</si>
  <si>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</si>
  <si>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</si>
  <si>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</si>
  <si>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</si>
  <si>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</si>
  <si>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</si>
  <si>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</si>
  <si>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</si>
  <si>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</si>
  <si>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</si>
  <si>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</si>
  <si>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</si>
  <si>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</si>
  <si>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</si>
  <si>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</si>
  <si>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</si>
  <si>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</si>
  <si>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</si>
  <si>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</si>
  <si>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</si>
  <si>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</si>
  <si>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</si>
  <si>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</si>
  <si>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</si>
  <si>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</si>
  <si>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</si>
  <si>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</si>
  <si>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</si>
  <si>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</si>
  <si>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</si>
  <si>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</si>
  <si>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</si>
  <si>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</si>
  <si>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</si>
  <si>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</si>
  <si>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</si>
  <si>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</si>
  <si>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</si>
  <si>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</si>
  <si>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</si>
  <si>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</si>
  <si>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</si>
  <si>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</si>
  <si>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</si>
  <si>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</si>
  <si>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</si>
  <si>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</si>
  <si>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</si>
  <si>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</si>
  <si>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</si>
  <si>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</si>
  <si>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</si>
  <si>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</si>
  <si>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</si>
  <si>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</si>
  <si>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</si>
  <si>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</si>
  <si>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</si>
  <si>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</si>
  <si>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</si>
  <si>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</si>
  <si>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</si>
  <si>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</si>
  <si>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</si>
  <si>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</si>
  <si>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</si>
  <si>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</si>
  <si>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</si>
  <si>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</si>
  <si>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</si>
  <si>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</si>
  <si>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</si>
  <si>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</si>
  <si>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</si>
  <si>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</si>
  <si>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</si>
  <si>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</si>
  <si>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</si>
  <si>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</si>
  <si>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</si>
  <si>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</si>
  <si>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</si>
  <si>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</si>
  <si>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</si>
  <si>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</si>
  <si>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</si>
  <si>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</si>
  <si>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</si>
  <si>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</si>
  <si>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</si>
  <si>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</si>
  <si>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</si>
  <si>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</si>
  <si>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</si>
  <si>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</si>
  <si>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</si>
  <si>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</si>
  <si>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</si>
  <si>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</si>
  <si>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</si>
  <si>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</si>
  <si>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</si>
  <si>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</si>
  <si>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</si>
  <si>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</si>
  <si>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</si>
  <si>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</si>
  <si>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</si>
  <si>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</si>
  <si>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</si>
  <si>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</si>
  <si>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</si>
  <si>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</si>
  <si>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</si>
  <si>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</si>
  <si>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</si>
  <si>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</si>
  <si>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</si>
  <si>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</si>
  <si>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</si>
  <si>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</si>
  <si>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</si>
  <si>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</si>
  <si>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</si>
  <si>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</si>
  <si>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</si>
  <si>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</si>
  <si>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</si>
  <si>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</si>
  <si>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</si>
  <si>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</si>
  <si>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</si>
  <si>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</si>
  <si>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</si>
  <si>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</si>
  <si>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</si>
  <si>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</si>
  <si>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</si>
  <si>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</si>
  <si>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</si>
  <si>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</si>
  <si>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</si>
  <si>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</si>
  <si>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</si>
  <si>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</si>
  <si>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</si>
  <si>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</si>
  <si>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</si>
  <si>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</si>
  <si>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</si>
  <si>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</si>
  <si>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</si>
  <si>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</si>
  <si>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</si>
  <si>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</si>
  <si>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</si>
  <si>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</si>
  <si>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</si>
  <si>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</si>
  <si>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</si>
  <si>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</si>
  <si>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</si>
  <si>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</si>
  <si>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</si>
  <si>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</si>
  <si>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</si>
  <si>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</si>
  <si>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</si>
  <si>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</si>
  <si>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</si>
  <si>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</si>
  <si>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</si>
  <si>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</si>
  <si>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</si>
  <si>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</si>
  <si>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</si>
  <si>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</si>
  <si>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</si>
  <si>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</si>
  <si>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</si>
  <si>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</si>
  <si>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</si>
  <si>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</si>
  <si>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</si>
  <si>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</si>
  <si>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</si>
  <si>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</si>
  <si>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</si>
  <si>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</si>
  <si>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</si>
  <si>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</si>
  <si>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</si>
  <si>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</si>
  <si>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</si>
  <si>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</si>
  <si>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</si>
  <si>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</si>
  <si>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</si>
  <si>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</si>
  <si>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</si>
  <si>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</si>
  <si>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</si>
  <si>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</si>
  <si>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</si>
  <si>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</si>
  <si>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</si>
  <si>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</si>
  <si>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</si>
  <si>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</si>
  <si>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</si>
  <si>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</si>
  <si>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</si>
  <si>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</si>
  <si>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</si>
  <si>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</si>
  <si>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</si>
  <si>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</si>
  <si>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</si>
  <si>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</si>
  <si>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</si>
  <si>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</si>
  <si>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</si>
  <si>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</si>
  <si>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</si>
  <si>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</si>
  <si>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</si>
  <si>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</si>
  <si>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</si>
  <si>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</si>
  <si>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</si>
  <si>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</si>
  <si>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</si>
  <si>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</si>
  <si>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</si>
  <si>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</si>
  <si>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</si>
  <si>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</si>
  <si>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</si>
  <si>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</si>
  <si>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</si>
  <si>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</si>
  <si>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</si>
  <si>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</si>
  <si>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</si>
  <si>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</si>
  <si>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</si>
  <si>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</si>
  <si>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</si>
  <si>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</si>
  <si>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</si>
  <si>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</si>
  <si>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</si>
  <si>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</si>
  <si>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</si>
  <si>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</si>
  <si>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</si>
  <si>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</si>
  <si>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</si>
  <si>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</si>
  <si>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</si>
  <si>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</si>
  <si>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</si>
  <si>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</si>
  <si>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</si>
  <si>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</si>
  <si>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</si>
  <si>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</si>
  <si>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</si>
  <si>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</si>
  <si>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</si>
  <si>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</si>
  <si>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</si>
  <si>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</si>
  <si>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</si>
  <si>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</si>
  <si>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</si>
  <si>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</si>
  <si>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</si>
  <si>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</si>
  <si>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</si>
  <si>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</si>
  <si>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</si>
  <si>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</si>
  <si>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</si>
  <si>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</si>
  <si>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</si>
  <si>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</si>
  <si>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</si>
  <si>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</si>
  <si>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</si>
  <si>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</si>
  <si>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</si>
  <si>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</si>
  <si>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</si>
  <si>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</si>
  <si>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</si>
  <si>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</si>
  <si>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</si>
  <si>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</si>
  <si>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</si>
  <si>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</si>
  <si>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</si>
  <si>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</si>
  <si>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</si>
  <si>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</si>
  <si>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</si>
  <si>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</si>
  <si>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</si>
  <si>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</si>
  <si>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</si>
  <si>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</si>
  <si>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</si>
  <si>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</si>
  <si>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</si>
  <si>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</si>
  <si>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</si>
  <si>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</si>
  <si>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</si>
  <si>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</si>
  <si>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</si>
  <si>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</si>
  <si>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</si>
  <si>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</si>
  <si>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</si>
  <si>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</si>
  <si>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</si>
  <si>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</si>
  <si>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</si>
  <si>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</si>
  <si>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</si>
  <si>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</si>
  <si>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</si>
  <si>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</si>
  <si>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</si>
  <si>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</si>
  <si>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</si>
  <si>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</si>
  <si>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</si>
  <si>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</si>
  <si>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</si>
  <si>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</si>
  <si>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</si>
  <si>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</si>
  <si>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</si>
  <si>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</si>
  <si>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</si>
  <si>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</si>
  <si>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</si>
  <si>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</si>
  <si>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</si>
  <si>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</si>
  <si>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</si>
  <si>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</si>
  <si>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</si>
  <si>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</si>
  <si>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</si>
  <si>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</si>
  <si>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</si>
  <si>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</si>
  <si>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</si>
  <si>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</si>
  <si>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</si>
  <si>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</si>
  <si>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</si>
  <si>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</si>
  <si>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</si>
  <si>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</si>
  <si>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</si>
  <si>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</si>
  <si>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</si>
  <si>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</si>
  <si>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</si>
  <si>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</si>
  <si>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</si>
  <si>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</si>
  <si>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</si>
  <si>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</si>
  <si>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</si>
  <si>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</si>
  <si>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</si>
  <si>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</si>
  <si>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</si>
  <si>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</si>
  <si>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</si>
  <si>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</si>
  <si>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</si>
  <si>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</si>
  <si>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</si>
  <si>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</si>
  <si>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</si>
  <si>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</si>
  <si>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</si>
  <si>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</si>
  <si>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</si>
  <si>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</si>
  <si>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</si>
  <si>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</si>
  <si>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</si>
  <si>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</si>
  <si>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</si>
  <si>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</si>
  <si>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</si>
  <si>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</si>
  <si>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</si>
  <si>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</si>
  <si>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</si>
  <si>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</si>
  <si>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</si>
  <si>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</si>
  <si>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</si>
  <si>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</si>
  <si>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</si>
  <si>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</si>
  <si>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</si>
  <si>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</si>
  <si>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</si>
  <si>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</si>
  <si>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</si>
  <si>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</si>
  <si>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</si>
  <si>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</si>
  <si>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</si>
  <si>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</si>
  <si>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</si>
  <si>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</si>
  <si>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</si>
  <si>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</si>
  <si>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</si>
  <si>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</si>
  <si>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</si>
  <si>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</si>
  <si>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</si>
  <si>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</si>
  <si>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</si>
  <si>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</si>
  <si>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</si>
  <si>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</si>
  <si>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</si>
  <si>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</si>
  <si>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</si>
  <si>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</si>
  <si>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</si>
  <si>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</si>
  <si>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</si>
  <si>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</si>
  <si>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</si>
  <si>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</si>
  <si>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</si>
  <si>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</si>
  <si>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</si>
  <si>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</si>
  <si>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</si>
  <si>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</si>
  <si>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</si>
  <si>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</si>
  <si>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</si>
  <si>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</si>
  <si>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</si>
  <si>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</si>
  <si>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</si>
  <si>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</si>
  <si>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</si>
  <si>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</si>
  <si>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</si>
  <si>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</si>
  <si>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</si>
  <si>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</si>
  <si>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</si>
  <si>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</si>
  <si>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</si>
  <si>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</si>
  <si>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</si>
  <si>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</si>
  <si>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</si>
  <si>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</si>
  <si>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</si>
  <si>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</si>
  <si>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</si>
  <si>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</si>
  <si>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</si>
  <si>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</si>
  <si>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</si>
  <si>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</si>
  <si>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</si>
  <si>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</si>
  <si>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</si>
  <si>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</si>
  <si>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</si>
  <si>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</si>
  <si>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</si>
  <si>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</si>
  <si>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</si>
  <si>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</si>
  <si>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</si>
  <si>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</si>
  <si>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</si>
  <si>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</si>
  <si>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</si>
  <si>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</si>
  <si>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</si>
  <si>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</si>
  <si>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</si>
  <si>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</si>
  <si>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</si>
  <si>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</si>
  <si>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</si>
  <si>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</si>
  <si>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</si>
  <si>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</si>
  <si>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</si>
  <si>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</si>
  <si>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</si>
  <si>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</si>
  <si>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</si>
  <si>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</si>
  <si>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</si>
  <si>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</si>
  <si>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</si>
  <si>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</si>
  <si>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</si>
  <si>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</si>
  <si>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</si>
  <si>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</si>
  <si>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</si>
  <si>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</si>
  <si>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</si>
  <si>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</si>
  <si>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</si>
  <si>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</si>
  <si>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</si>
  <si>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</si>
  <si>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</si>
  <si>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</si>
  <si>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</si>
  <si>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</si>
  <si>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</si>
  <si>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</si>
  <si>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</si>
  <si>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</si>
  <si>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</si>
  <si>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</si>
  <si>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</si>
  <si>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</si>
  <si>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</si>
  <si>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</si>
  <si>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</si>
  <si>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</si>
  <si>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</si>
  <si>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</si>
  <si>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</si>
  <si>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</si>
  <si>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</si>
  <si>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</si>
  <si>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</si>
  <si>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</si>
  <si>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</si>
  <si>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</si>
  <si>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</si>
  <si>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</si>
  <si>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</si>
  <si>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</si>
  <si>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</si>
  <si>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</si>
  <si>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</si>
  <si>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</si>
  <si>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</si>
  <si>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</si>
  <si>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</si>
  <si>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</si>
  <si>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</si>
  <si>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</si>
  <si>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</si>
  <si>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</si>
  <si>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</si>
  <si>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</si>
  <si>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</si>
  <si>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</si>
  <si>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</si>
  <si>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</si>
  <si>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</si>
  <si>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</si>
  <si>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</si>
  <si>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</si>
  <si>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</si>
  <si>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</si>
  <si>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</si>
  <si>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</si>
  <si>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</si>
  <si>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</si>
  <si>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</si>
  <si>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</si>
  <si>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</si>
  <si>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</si>
  <si>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</si>
  <si>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</si>
  <si>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</si>
  <si>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</si>
  <si>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</si>
  <si>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</si>
  <si>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</si>
  <si>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</si>
  <si>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</si>
  <si>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</si>
  <si>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</si>
  <si>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</si>
  <si>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</si>
  <si>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</si>
  <si>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</si>
  <si>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</si>
  <si>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</si>
  <si>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</si>
  <si>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</si>
  <si>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</si>
  <si>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</si>
  <si>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</si>
  <si>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</si>
  <si>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</si>
  <si>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</si>
  <si>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</si>
  <si>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</si>
  <si>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</si>
  <si>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</si>
  <si>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</si>
  <si>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</si>
  <si>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</si>
  <si>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</si>
  <si>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</si>
  <si>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</si>
  <si>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</si>
  <si>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</si>
  <si>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</si>
  <si>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</si>
  <si>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</si>
  <si>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</si>
  <si>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</si>
  <si>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</si>
  <si>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</si>
  <si>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</si>
  <si>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</si>
  <si>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</si>
  <si>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</si>
  <si>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</si>
  <si>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</si>
  <si>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</si>
  <si>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</si>
  <si>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</si>
  <si>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</si>
  <si>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</si>
  <si>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</si>
  <si>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</si>
  <si>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</si>
  <si>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</si>
  <si>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</si>
  <si>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</si>
  <si>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</si>
  <si>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</si>
  <si>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</si>
  <si>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</si>
  <si>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</si>
  <si>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</si>
  <si>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</si>
  <si>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</si>
  <si>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</si>
  <si>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</si>
  <si>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</si>
  <si>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</si>
  <si>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</si>
  <si>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</si>
  <si>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</si>
  <si>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</si>
  <si>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</si>
  <si>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</si>
  <si>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</si>
  <si>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</si>
  <si>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</si>
  <si>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</si>
  <si>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</si>
  <si>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</si>
  <si>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</si>
  <si>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</si>
  <si>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</si>
  <si>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</si>
  <si>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</si>
  <si>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</si>
  <si>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</si>
  <si>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</si>
  <si>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</si>
  <si>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</si>
  <si>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</si>
  <si>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</si>
  <si>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</si>
  <si>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</si>
  <si>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</si>
  <si>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</si>
  <si>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</si>
  <si>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</si>
  <si>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</si>
  <si>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</si>
  <si>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</si>
  <si>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</si>
  <si>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</si>
  <si>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</si>
  <si>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</si>
  <si>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</si>
  <si>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</si>
  <si>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</si>
  <si>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</si>
  <si>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</si>
  <si>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</si>
  <si>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</si>
  <si>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</si>
  <si>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</si>
  <si>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</si>
  <si>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</si>
  <si>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</si>
  <si>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</si>
  <si>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</si>
  <si>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</si>
  <si>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</si>
  <si>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</si>
  <si>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</si>
  <si>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</si>
  <si>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</si>
  <si>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</si>
  <si>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</si>
  <si>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</si>
  <si>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</si>
  <si>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</si>
  <si>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</si>
  <si>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</si>
  <si>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</si>
  <si>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</si>
  <si>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</si>
  <si>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</si>
  <si>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</si>
  <si>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</si>
  <si>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</si>
  <si>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</si>
  <si>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</si>
  <si>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</si>
  <si>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</si>
  <si>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</si>
  <si>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</si>
  <si>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</si>
  <si>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</si>
  <si>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</si>
  <si>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</si>
  <si>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</si>
  <si>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</si>
  <si>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</si>
  <si>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</si>
  <si>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</si>
  <si>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</si>
  <si>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</si>
  <si>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</si>
  <si>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</si>
  <si>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</si>
  <si>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</si>
  <si>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</si>
  <si>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</si>
  <si>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</si>
  <si>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</si>
  <si>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</si>
  <si>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</si>
  <si>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</si>
  <si>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</si>
  <si>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</si>
  <si>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</si>
  <si>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</si>
  <si>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</si>
  <si>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</si>
  <si>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</si>
  <si>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</si>
  <si>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</si>
  <si>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</si>
  <si>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</si>
  <si>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</si>
  <si>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</si>
  <si>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</si>
  <si>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</si>
  <si>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</si>
  <si>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</si>
  <si>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</si>
  <si>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</si>
  <si>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</si>
  <si>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</si>
  <si>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</si>
  <si>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</si>
  <si>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</si>
  <si>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</si>
  <si>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</si>
  <si>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</si>
  <si>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</si>
  <si>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</si>
  <si>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</si>
  <si>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</si>
  <si>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</si>
  <si>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</si>
  <si>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</si>
  <si>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</si>
  <si>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</si>
  <si>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</si>
  <si>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</si>
  <si>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</si>
  <si>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</si>
  <si>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</si>
  <si>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</si>
  <si>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</si>
  <si>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</si>
  <si>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</si>
  <si>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</si>
  <si>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</si>
  <si>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</si>
  <si>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</si>
  <si>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</si>
  <si>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</si>
  <si>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</si>
  <si>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</si>
  <si>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</si>
  <si>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</si>
  <si>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</si>
  <si>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</si>
  <si>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</si>
  <si>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</si>
  <si>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</si>
  <si>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</si>
  <si>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</si>
  <si>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</si>
  <si>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</si>
  <si>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</si>
  <si>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</si>
  <si>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</si>
  <si>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</si>
  <si>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</si>
  <si>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</si>
  <si>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</si>
  <si>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</si>
  <si>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</si>
  <si>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</si>
  <si>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</si>
  <si>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</si>
  <si>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</si>
  <si>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</si>
  <si>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</si>
  <si>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</si>
  <si>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</si>
  <si>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</si>
  <si>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</si>
  <si>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</si>
  <si>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</si>
  <si>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</si>
  <si>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</si>
  <si>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</si>
  <si>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</si>
  <si>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</si>
  <si>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</si>
  <si>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</si>
  <si>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</si>
  <si>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</si>
  <si>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</si>
  <si>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</si>
  <si>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</si>
  <si>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</si>
  <si>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</si>
  <si>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</si>
  <si>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</si>
  <si>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</si>
  <si>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</si>
  <si>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</si>
  <si>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</si>
  <si>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</si>
  <si>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</si>
  <si>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</si>
  <si>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</si>
  <si>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</si>
  <si>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</si>
  <si>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</si>
  <si>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</si>
  <si>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</si>
  <si>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</si>
  <si>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</si>
  <si>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</si>
  <si>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</si>
  <si>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</si>
  <si>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</si>
  <si>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</si>
  <si>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</si>
  <si>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</si>
  <si>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</si>
  <si>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</si>
  <si>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</si>
  <si>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</si>
  <si>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</si>
  <si>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</si>
  <si>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</si>
  <si>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</si>
  <si>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</si>
  <si>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</si>
  <si>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</si>
  <si>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</si>
  <si>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</si>
  <si>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</si>
  <si>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</si>
  <si>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</si>
  <si>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</si>
  <si>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</si>
  <si>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</si>
  <si>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</si>
  <si>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</si>
  <si>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</si>
  <si>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</si>
  <si>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</si>
  <si>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</si>
  <si>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</si>
  <si>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</si>
  <si>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</si>
  <si>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</si>
  <si>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</si>
  <si>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</si>
  <si>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</si>
  <si>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</si>
  <si>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</si>
  <si>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</si>
  <si>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</si>
  <si>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</si>
  <si>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</si>
  <si>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</si>
  <si>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</si>
  <si>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</si>
  <si>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</si>
  <si>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</si>
  <si>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</si>
  <si>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</si>
  <si>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</si>
  <si>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</si>
  <si>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</si>
  <si>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</si>
  <si>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</si>
  <si>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</si>
  <si>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</si>
  <si>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</si>
  <si>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</si>
  <si>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</si>
  <si>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</si>
  <si>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</si>
  <si>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</si>
  <si>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</si>
  <si>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</si>
  <si>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</si>
  <si>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</si>
  <si>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</si>
  <si>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</si>
  <si>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</si>
  <si>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</si>
  <si>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</si>
  <si>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</si>
  <si>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</si>
  <si>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</si>
  <si>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</si>
  <si>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</si>
  <si>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</si>
  <si>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</si>
  <si>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</si>
  <si>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</si>
  <si>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</si>
  <si>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</si>
  <si>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</si>
  <si>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</si>
  <si>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</si>
  <si>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</si>
  <si>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</si>
  <si>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</si>
  <si>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</si>
  <si>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</si>
  <si>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</si>
  <si>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</si>
  <si>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</si>
  <si>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</si>
  <si>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</si>
  <si>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</si>
  <si>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</si>
  <si>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</si>
  <si>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</si>
  <si>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</si>
  <si>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</si>
  <si>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</si>
  <si>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</si>
  <si>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</si>
  <si>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</si>
  <si>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</si>
  <si>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</si>
  <si>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</si>
  <si>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</si>
  <si>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</si>
  <si>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</si>
  <si>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</si>
  <si>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</si>
  <si>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</si>
  <si>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</si>
  <si>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</si>
  <si>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</si>
  <si>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</si>
  <si>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</si>
  <si>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</si>
  <si>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</si>
  <si>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</si>
  <si>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</si>
  <si>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</si>
  <si>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</si>
  <si>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</si>
  <si>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</si>
  <si>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</si>
  <si>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</si>
  <si>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</si>
  <si>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</si>
  <si>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</si>
  <si>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</si>
  <si>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</si>
  <si>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</si>
  <si>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</si>
  <si>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</si>
  <si>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</si>
  <si>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</si>
  <si>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</si>
  <si>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</si>
  <si>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</si>
  <si>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</si>
  <si>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</si>
  <si>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</si>
  <si>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</si>
  <si>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</si>
  <si>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</si>
  <si>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</si>
  <si>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</si>
  <si>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</si>
  <si>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</si>
  <si>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</si>
  <si>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</si>
  <si>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</si>
  <si>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</si>
  <si>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</si>
  <si>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</si>
  <si>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</si>
  <si>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</si>
  <si>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</si>
  <si>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</si>
  <si>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</si>
  <si>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</si>
  <si>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</si>
  <si>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</si>
  <si>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</si>
  <si>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</si>
  <si>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</si>
  <si>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</si>
  <si>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</si>
  <si>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</si>
  <si>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</si>
  <si>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</si>
  <si>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</si>
  <si>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</si>
  <si>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</si>
  <si>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</si>
  <si>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</si>
  <si>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</si>
  <si>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</si>
  <si>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</si>
  <si>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</si>
  <si>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</si>
  <si>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</si>
  <si>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</si>
  <si>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</si>
  <si>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</si>
  <si>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</si>
  <si>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</si>
  <si>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</si>
  <si>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</si>
  <si>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</si>
  <si>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</si>
  <si>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</si>
  <si>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</si>
  <si>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</si>
  <si>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</si>
  <si>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</si>
  <si>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</si>
  <si>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</si>
  <si>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</si>
  <si>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</si>
  <si>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</si>
  <si>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</si>
  <si>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</si>
  <si>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</si>
  <si>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</si>
  <si>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</si>
  <si>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</si>
  <si>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</si>
  <si>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</si>
  <si>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</si>
  <si>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</si>
  <si>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</si>
  <si>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</si>
  <si>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</si>
  <si>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</si>
  <si>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</si>
  <si>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</si>
  <si>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</si>
  <si>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</si>
  <si>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</si>
  <si>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</si>
  <si>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</si>
  <si>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</si>
  <si>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</si>
  <si>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</si>
  <si>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</si>
  <si>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</si>
  <si>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</si>
  <si>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</si>
  <si>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</si>
  <si>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</si>
  <si>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</si>
  <si>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</si>
  <si>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</si>
  <si>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</si>
  <si>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</si>
  <si>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</si>
  <si>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</si>
  <si>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</si>
  <si>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</si>
  <si>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</si>
  <si>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</si>
  <si>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</si>
  <si>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</si>
  <si>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</si>
  <si>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</si>
  <si>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</si>
  <si>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</si>
  <si>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</si>
  <si>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</si>
  <si>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</si>
  <si>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</si>
  <si>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</si>
  <si>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</si>
  <si>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</si>
  <si>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</si>
  <si>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</si>
  <si>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</si>
  <si>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</si>
  <si>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</si>
  <si>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</si>
  <si>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</si>
  <si>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</si>
  <si>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</si>
  <si>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</si>
  <si>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</si>
  <si>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</si>
  <si>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</si>
  <si>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</si>
  <si>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</si>
  <si>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</si>
  <si>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</si>
  <si>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</si>
  <si>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</si>
  <si>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</si>
  <si>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</si>
  <si>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</si>
  <si>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</si>
  <si>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</si>
  <si>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</si>
  <si>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</si>
  <si>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</si>
  <si>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</si>
  <si>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</si>
  <si>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</si>
  <si>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</si>
  <si>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</si>
  <si>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</si>
  <si>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</si>
  <si>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</si>
  <si>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</si>
  <si>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</si>
  <si>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</si>
  <si>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</si>
  <si>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</si>
  <si>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</si>
  <si>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</si>
  <si>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</si>
  <si>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</si>
  <si>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</si>
  <si>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</si>
  <si>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</si>
  <si>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</si>
  <si>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</si>
  <si>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</si>
  <si>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</si>
  <si>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</si>
  <si>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</si>
  <si>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</si>
  <si>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</si>
  <si>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</si>
  <si>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</si>
  <si>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</si>
  <si>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</si>
  <si>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</si>
  <si>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</si>
  <si>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</si>
  <si>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</si>
  <si>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</si>
  <si>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</si>
  <si>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</si>
  <si>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</si>
  <si>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</si>
  <si>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</si>
  <si>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</si>
  <si>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</si>
  <si>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</si>
  <si>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</si>
  <si>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</si>
  <si>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</si>
  <si>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</si>
  <si>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</si>
  <si>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</si>
  <si>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</si>
  <si>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</si>
  <si>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</si>
  <si>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</si>
  <si>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</si>
  <si>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</si>
  <si>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</si>
  <si>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</si>
  <si>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</si>
  <si>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</si>
  <si>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</si>
  <si>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</si>
  <si>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</si>
  <si>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</si>
  <si>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</si>
  <si>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</si>
  <si>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</si>
  <si>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</si>
  <si>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</si>
  <si>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</si>
  <si>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</si>
  <si>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</si>
  <si>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</si>
  <si>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</si>
  <si>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</si>
  <si>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</si>
  <si>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</si>
  <si>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</si>
  <si>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</si>
  <si>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</si>
  <si>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</si>
  <si>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</si>
  <si>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</si>
  <si>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</si>
  <si>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</si>
  <si>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</si>
  <si>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</si>
  <si>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</si>
  <si>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</si>
  <si>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</si>
  <si>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</si>
  <si>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</si>
  <si>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</si>
  <si>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</si>
  <si>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</si>
  <si>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</si>
  <si>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</si>
  <si>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</si>
  <si>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</si>
  <si>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</si>
  <si>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</si>
  <si>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</si>
  <si>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</si>
  <si>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</si>
  <si>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</si>
  <si>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</si>
  <si>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</si>
  <si>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</si>
  <si>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</si>
  <si>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</si>
  <si>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</si>
  <si>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</si>
  <si>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</si>
  <si>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</si>
  <si>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</si>
  <si>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</si>
  <si>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</si>
  <si>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</si>
  <si>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</si>
  <si>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</si>
  <si>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</si>
  <si>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</si>
  <si>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</si>
  <si>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</si>
  <si>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</si>
  <si>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</si>
  <si>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</si>
  <si>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</si>
  <si>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</si>
  <si>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</si>
  <si>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</si>
  <si>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</si>
  <si>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</si>
  <si>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</si>
  <si>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</si>
  <si>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</si>
  <si>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</si>
  <si>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</si>
  <si>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</si>
  <si>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</si>
  <si>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</si>
  <si>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</si>
  <si>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</si>
  <si>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</si>
  <si>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</si>
  <si>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</si>
  <si>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</si>
  <si>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</si>
  <si>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</si>
  <si>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</si>
  <si>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</si>
  <si>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</si>
  <si>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</si>
  <si>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</si>
  <si>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</si>
  <si>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</si>
  <si>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</si>
  <si>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</si>
  <si>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</si>
  <si>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</si>
  <si>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</si>
  <si>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</si>
  <si>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</si>
  <si>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</si>
  <si>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</si>
  <si>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</si>
  <si>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</si>
  <si>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</si>
  <si>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</si>
  <si>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</si>
  <si>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</si>
  <si>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</si>
  <si>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</si>
  <si>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</si>
  <si>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</si>
  <si>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</si>
  <si>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</si>
  <si>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</si>
  <si>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</si>
  <si>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</si>
  <si>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</si>
  <si>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</si>
  <si>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</si>
  <si>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</si>
  <si>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</si>
  <si>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</si>
  <si>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</si>
  <si>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</si>
  <si>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</si>
  <si>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</si>
  <si>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</si>
  <si>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</si>
  <si>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</si>
  <si>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</si>
  <si>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</si>
  <si>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</si>
  <si>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</si>
  <si>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</si>
  <si>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</si>
  <si>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</si>
  <si>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</si>
  <si>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</si>
  <si>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</si>
  <si>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</si>
  <si>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</si>
  <si>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</si>
  <si>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</si>
  <si>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</si>
  <si>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</si>
  <si>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</si>
  <si>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</si>
  <si>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</si>
  <si>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</si>
  <si>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</si>
  <si>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</si>
  <si>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</si>
  <si>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</si>
  <si>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</si>
  <si>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</si>
  <si>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</si>
  <si>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</si>
  <si>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</si>
  <si>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</si>
  <si>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</si>
  <si>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</si>
  <si>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</si>
  <si>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</si>
  <si>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</si>
  <si>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</si>
  <si>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</si>
  <si>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</si>
  <si>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</si>
  <si>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</si>
  <si>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</si>
  <si>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</si>
  <si>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</si>
  <si>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</si>
  <si>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</si>
  <si>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</si>
  <si>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</si>
  <si>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</si>
  <si>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</si>
  <si>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</si>
  <si>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</si>
  <si>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</si>
  <si>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</si>
  <si>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</si>
  <si>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</si>
  <si>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</si>
  <si>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</si>
  <si>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</si>
  <si>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</si>
  <si>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</si>
  <si>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</si>
  <si>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</si>
  <si>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</si>
  <si>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</si>
  <si>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</si>
  <si>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</si>
  <si>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</si>
  <si>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</si>
  <si>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</si>
  <si>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</si>
  <si>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</si>
  <si>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</si>
  <si>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</si>
  <si>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</si>
  <si>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</si>
  <si>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</si>
  <si>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</si>
  <si>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</si>
  <si>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</si>
  <si>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</si>
  <si>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</si>
  <si>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</si>
  <si>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</si>
  <si>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</si>
  <si>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</si>
  <si>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</si>
  <si>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</si>
  <si>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</si>
  <si>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</si>
  <si>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</si>
  <si>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</si>
  <si>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</si>
  <si>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</si>
  <si>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</si>
  <si>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</si>
  <si>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</si>
  <si>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</si>
  <si>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</si>
  <si>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</si>
  <si>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</si>
  <si>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</si>
  <si>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</si>
  <si>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</si>
  <si>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</si>
  <si>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</si>
  <si>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</si>
  <si>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</si>
  <si>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</si>
  <si>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</si>
  <si>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</si>
  <si>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</si>
  <si>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</si>
  <si>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</si>
  <si>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</si>
  <si>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</si>
  <si>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</si>
  <si>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</si>
  <si>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</si>
  <si>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</si>
  <si>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</si>
  <si>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</si>
  <si>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</si>
  <si>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</si>
  <si>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</si>
  <si>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</si>
  <si>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</si>
  <si>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</si>
  <si>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</si>
  <si>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</si>
  <si>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</si>
  <si>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</si>
  <si>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</si>
  <si>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</si>
  <si>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</si>
  <si>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</si>
  <si>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</si>
  <si>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</si>
  <si>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</si>
  <si>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</si>
  <si>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</si>
  <si>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</si>
  <si>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</si>
  <si>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</si>
  <si>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</si>
  <si>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</si>
  <si>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</si>
  <si>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</si>
  <si>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</si>
  <si>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</si>
  <si>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</si>
  <si>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</si>
  <si>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</si>
  <si>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</si>
  <si>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</si>
  <si>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</si>
  <si>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</si>
  <si>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</si>
  <si>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</si>
  <si>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</si>
  <si>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</si>
  <si>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</si>
  <si>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</si>
  <si>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</si>
  <si>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</si>
  <si>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</si>
  <si>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</si>
  <si>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</si>
  <si>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</si>
  <si>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</si>
  <si>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</si>
  <si>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</si>
  <si>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</si>
  <si>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</si>
  <si>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</si>
  <si>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</si>
  <si>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</si>
  <si>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</si>
  <si>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</si>
  <si>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</si>
  <si>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</si>
  <si>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</si>
  <si>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</si>
  <si>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</si>
  <si>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</si>
  <si>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</si>
  <si>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</si>
  <si>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</si>
  <si>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</si>
  <si>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</si>
  <si>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</si>
  <si>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</si>
  <si>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</si>
  <si>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</si>
  <si>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</si>
  <si>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</si>
  <si>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</si>
  <si>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</si>
  <si>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</si>
  <si>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</si>
  <si>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</si>
  <si>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</si>
  <si>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</si>
  <si>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</si>
  <si>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</si>
  <si>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</si>
  <si>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</si>
  <si>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</si>
  <si>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</si>
  <si>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</si>
  <si>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</si>
  <si>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</si>
  <si>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</si>
  <si>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</si>
  <si>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</si>
  <si>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</si>
  <si>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</si>
  <si>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</si>
  <si>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</si>
  <si>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</si>
  <si>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</si>
  <si>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</si>
  <si>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</si>
  <si>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</si>
  <si>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</si>
  <si>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</si>
  <si>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</si>
  <si>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</si>
  <si>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</si>
  <si>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</si>
  <si>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</si>
  <si>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</si>
  <si>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</si>
  <si>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</si>
  <si>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</si>
  <si>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</si>
  <si>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</si>
  <si>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</si>
  <si>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</si>
  <si>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</si>
  <si>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</si>
  <si>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</si>
  <si>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</si>
  <si>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</si>
  <si>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</si>
  <si>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</si>
  <si>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</si>
  <si>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</si>
  <si>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</si>
  <si>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</si>
  <si>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</si>
  <si>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</si>
  <si>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</si>
  <si>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</si>
  <si>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</si>
  <si>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</si>
  <si>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</si>
  <si>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</si>
  <si>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</si>
  <si>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</si>
  <si>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</si>
  <si>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</si>
  <si>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</si>
  <si>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</si>
  <si>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</si>
  <si>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</si>
  <si>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</si>
  <si>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</si>
  <si>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</si>
  <si>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</si>
  <si>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</si>
  <si>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</si>
  <si>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</si>
  <si>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</si>
  <si>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</si>
  <si>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</si>
  <si>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</si>
  <si>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</si>
  <si>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</si>
  <si>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</si>
  <si>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</si>
  <si>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</si>
  <si>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</si>
  <si>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</si>
  <si>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</si>
  <si>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</si>
  <si>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</si>
  <si>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</si>
  <si>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</si>
  <si>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</si>
  <si>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</si>
  <si>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</si>
  <si>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</si>
  <si>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</si>
  <si>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</si>
  <si>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</si>
  <si>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</si>
  <si>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</si>
  <si>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</si>
  <si>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</si>
  <si>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</si>
  <si>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</si>
  <si>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</si>
  <si>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</si>
  <si>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</si>
  <si>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</si>
  <si>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</si>
  <si>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</si>
  <si>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</si>
  <si>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</si>
  <si>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</si>
  <si>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</si>
  <si>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</si>
  <si>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</si>
  <si>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</si>
  <si>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</si>
  <si>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</si>
  <si>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</si>
  <si>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</si>
  <si>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</si>
  <si>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</si>
  <si>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</si>
  <si>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</si>
  <si>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</si>
  <si>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</si>
  <si>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</si>
  <si>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</si>
  <si>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</si>
  <si>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</si>
  <si>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</si>
  <si>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</si>
  <si>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</si>
  <si>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</si>
  <si>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</si>
  <si>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</si>
  <si>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</si>
  <si>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</si>
  <si>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</si>
  <si>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</si>
  <si>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</si>
  <si>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</si>
  <si>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</si>
  <si>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</si>
  <si>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</si>
  <si>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</si>
  <si>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</si>
  <si>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</si>
  <si>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</si>
  <si>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</si>
  <si>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</si>
  <si>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</si>
  <si>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</si>
  <si>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</si>
  <si>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</si>
  <si>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</si>
  <si>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</si>
  <si>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</si>
  <si>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</si>
  <si>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</si>
  <si>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</si>
  <si>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</si>
  <si>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</si>
  <si>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</si>
  <si>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</si>
  <si>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</si>
  <si>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</si>
  <si>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</si>
  <si>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</si>
  <si>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</si>
  <si>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</si>
  <si>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</si>
  <si>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</si>
  <si>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</si>
  <si>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</si>
  <si>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</si>
  <si>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</si>
  <si>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</si>
  <si>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</si>
  <si>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</si>
  <si>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</si>
  <si>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</si>
  <si>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</si>
  <si>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</si>
  <si>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</si>
  <si>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</si>
  <si>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</si>
  <si>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</si>
  <si>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</si>
  <si>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</si>
  <si>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</si>
  <si>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</si>
  <si>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</si>
  <si>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</si>
  <si>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</si>
  <si>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</si>
  <si>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</si>
  <si>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</si>
  <si>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</si>
  <si>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</si>
  <si>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</si>
  <si>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</si>
  <si>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</si>
  <si>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</si>
  <si>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</si>
  <si>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</si>
  <si>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</si>
  <si>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</si>
  <si>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</si>
  <si>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</si>
  <si>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</si>
  <si>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</si>
  <si>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</si>
  <si>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</si>
  <si>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</si>
  <si>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</si>
  <si>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</si>
  <si>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</si>
  <si>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</si>
  <si>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</si>
  <si>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</si>
  <si>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</si>
  <si>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</si>
  <si>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</si>
  <si>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</si>
  <si>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</si>
  <si>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</si>
  <si>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</si>
  <si>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</si>
  <si>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</si>
  <si>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</si>
  <si>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</si>
  <si>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</si>
  <si>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</si>
  <si>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</si>
  <si>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</si>
  <si>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</si>
  <si>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</si>
  <si>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</si>
  <si>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</si>
  <si>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</si>
  <si>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</si>
  <si>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</si>
  <si>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</si>
  <si>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</si>
  <si>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</si>
  <si>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</si>
  <si>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</si>
  <si>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</si>
  <si>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</si>
  <si>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</si>
  <si>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</si>
  <si>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</si>
  <si>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</si>
  <si>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</si>
  <si>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</si>
  <si>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</si>
  <si>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</si>
  <si>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</si>
  <si>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</si>
  <si>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</si>
  <si>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</si>
  <si>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</si>
  <si>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</si>
  <si>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</si>
  <si>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</si>
  <si>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</si>
  <si>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</si>
  <si>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</si>
  <si>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</si>
  <si>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</si>
  <si>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</si>
  <si>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</si>
  <si>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</si>
  <si>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</si>
  <si>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</si>
  <si>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</si>
  <si>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</si>
  <si>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</si>
  <si>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</si>
  <si>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</si>
  <si>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</si>
  <si>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</si>
  <si>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</si>
  <si>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</si>
  <si>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</si>
  <si>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</si>
  <si>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</si>
  <si>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</si>
  <si>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</si>
  <si>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</si>
  <si>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</si>
  <si>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</si>
  <si>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</si>
  <si>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</si>
  <si>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</si>
  <si>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</si>
  <si>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</si>
  <si>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</si>
  <si>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</si>
  <si>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</si>
  <si>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</si>
  <si>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</si>
  <si>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</si>
  <si>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</si>
  <si>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</si>
  <si>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</si>
  <si>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</si>
  <si>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</si>
  <si>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</si>
  <si>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</si>
  <si>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</si>
  <si>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</si>
  <si>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</si>
  <si>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</si>
  <si>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</si>
  <si>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</si>
  <si>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</si>
  <si>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</si>
  <si>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</si>
  <si>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</si>
  <si>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</si>
  <si>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</si>
  <si>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</si>
  <si>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</si>
  <si>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</si>
  <si>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</si>
  <si>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</si>
  <si>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</si>
  <si>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</si>
  <si>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</si>
  <si>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</si>
  <si>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</si>
  <si>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</si>
  <si>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</si>
  <si>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</si>
  <si>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</si>
  <si>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</si>
  <si>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</si>
  <si>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</si>
  <si>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</si>
  <si>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</si>
  <si>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</si>
  <si>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</si>
  <si>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</si>
  <si>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</si>
  <si>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</si>
  <si>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</si>
  <si>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</si>
  <si>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</si>
  <si>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</si>
  <si>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</si>
  <si>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</si>
  <si>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</si>
  <si>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</si>
  <si>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</si>
  <si>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</si>
  <si>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</si>
  <si>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</si>
  <si>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</si>
  <si>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</si>
  <si>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</si>
  <si>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</si>
  <si>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</si>
  <si>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</si>
  <si>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</si>
  <si>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</si>
  <si>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</si>
  <si>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</si>
  <si>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</si>
  <si>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</si>
  <si>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</si>
  <si>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</si>
  <si>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</si>
  <si>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</si>
  <si>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</si>
  <si>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</si>
  <si>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</si>
  <si>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</si>
  <si>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</si>
  <si>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</si>
  <si>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</si>
  <si>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</si>
  <si>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</si>
  <si>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</si>
  <si>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</si>
  <si>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</si>
  <si>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</si>
  <si>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</si>
  <si>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</si>
  <si>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</si>
  <si>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</si>
  <si>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</si>
  <si>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</si>
  <si>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</si>
  <si>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</si>
  <si>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</si>
  <si>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</si>
  <si>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</si>
  <si>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</si>
  <si>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</si>
  <si>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</si>
  <si>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</si>
  <si>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</si>
  <si>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</si>
  <si>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</si>
  <si>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</si>
  <si>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</si>
  <si>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</si>
  <si>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</si>
  <si>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</si>
  <si>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</si>
  <si>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</si>
  <si>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</si>
  <si>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</si>
  <si>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</si>
  <si>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</si>
  <si>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</si>
  <si>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</si>
  <si>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</si>
  <si>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</si>
  <si>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</si>
  <si>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</si>
  <si>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</si>
  <si>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</si>
  <si>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</si>
  <si>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</si>
  <si>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</si>
  <si>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</si>
  <si>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</si>
  <si>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</si>
  <si>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</si>
  <si>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</si>
  <si>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</si>
  <si>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</si>
  <si>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</si>
  <si>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</si>
  <si>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</si>
  <si>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</si>
  <si>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</si>
  <si>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</si>
  <si>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</si>
  <si>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</si>
  <si>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</si>
  <si>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</si>
  <si>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</si>
  <si>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</si>
  <si>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</si>
  <si>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</si>
  <si>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</si>
  <si>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</si>
  <si>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</si>
  <si>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</si>
  <si>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</si>
  <si>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</si>
  <si>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</si>
  <si>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</si>
  <si>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</si>
  <si>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</si>
  <si>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</si>
  <si>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</si>
  <si>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</si>
  <si>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</si>
  <si>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</si>
  <si>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</si>
  <si>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</si>
  <si>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</si>
  <si>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</si>
  <si>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</si>
  <si>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</si>
  <si>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</si>
  <si>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</si>
  <si>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</si>
  <si>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</si>
  <si>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</si>
  <si>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</si>
  <si>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</si>
  <si>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</si>
  <si>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</si>
  <si>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</si>
  <si>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</si>
  <si>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</si>
  <si>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</si>
  <si>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</si>
  <si>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</si>
  <si>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</si>
  <si>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</si>
  <si>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</si>
  <si>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</si>
  <si>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</si>
  <si>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</si>
  <si>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</si>
  <si>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</si>
  <si>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</si>
  <si>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</si>
  <si>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</si>
  <si>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</si>
  <si>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</si>
  <si>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</si>
  <si>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</si>
  <si>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</si>
  <si>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</si>
  <si>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</si>
  <si>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</si>
  <si>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</si>
  <si>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</si>
  <si>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</si>
  <si>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</si>
  <si>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</si>
  <si>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</si>
  <si>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</si>
  <si>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</si>
  <si>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</si>
  <si>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</si>
  <si>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</si>
  <si>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</si>
  <si>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</si>
  <si>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</si>
  <si>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</si>
  <si>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</si>
  <si>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</si>
  <si>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</si>
  <si>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</si>
  <si>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</si>
  <si>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</si>
  <si>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</si>
  <si>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</si>
  <si>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</si>
  <si>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</si>
  <si>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</si>
  <si>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</si>
  <si>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</si>
  <si>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</si>
  <si>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</si>
  <si>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</si>
  <si>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</si>
  <si>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</si>
  <si>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</si>
  <si>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</si>
  <si>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</si>
  <si>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</si>
  <si>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</si>
  <si>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</si>
  <si>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</si>
  <si>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</si>
  <si>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</si>
  <si>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</si>
  <si>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</si>
  <si>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</si>
  <si>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</si>
  <si>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</si>
  <si>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</si>
  <si>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</si>
  <si>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</si>
  <si>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</si>
  <si>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</si>
  <si>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</si>
  <si>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</si>
  <si>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</si>
  <si>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</si>
  <si>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</si>
  <si>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</si>
  <si>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</si>
  <si>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</si>
  <si>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</si>
  <si>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</si>
  <si>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</si>
  <si>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</si>
  <si>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</si>
  <si>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</si>
  <si>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</si>
  <si>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</si>
  <si>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</si>
  <si>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</si>
  <si>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</si>
  <si>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</si>
  <si>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</si>
  <si>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</si>
  <si>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</si>
  <si>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</si>
  <si>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</si>
  <si>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</si>
  <si>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</si>
  <si>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</si>
  <si>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</si>
  <si>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</si>
  <si>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</si>
  <si>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</si>
  <si>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</si>
  <si>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</si>
  <si>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</si>
  <si>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</si>
  <si>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</si>
  <si>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</si>
  <si>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</si>
  <si>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</si>
  <si>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</si>
  <si>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</si>
  <si>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</si>
  <si>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</si>
  <si>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</si>
  <si>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</si>
  <si>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</si>
  <si>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</si>
  <si>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</si>
  <si>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</si>
  <si>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</si>
  <si>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</si>
  <si>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</si>
  <si>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</si>
  <si>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</si>
  <si>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</si>
  <si>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</si>
  <si>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</si>
  <si>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</si>
  <si>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</si>
  <si>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</si>
  <si>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</si>
  <si>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</si>
  <si>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</si>
  <si>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</si>
  <si>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</si>
  <si>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</si>
  <si>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</si>
  <si>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</si>
  <si>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</si>
  <si>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</si>
  <si>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</si>
  <si>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</si>
  <si>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</si>
  <si>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</si>
  <si>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</si>
  <si>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</si>
  <si>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</si>
  <si>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</si>
  <si>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</si>
  <si>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</si>
  <si>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</si>
  <si>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</si>
  <si>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</si>
  <si>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</si>
  <si>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</si>
  <si>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</si>
  <si>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</si>
  <si>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</si>
  <si>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</si>
  <si>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</si>
  <si>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</si>
  <si>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</si>
  <si>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</si>
  <si>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</si>
  <si>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</si>
  <si>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</si>
  <si>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</si>
  <si>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</si>
  <si>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</si>
  <si>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</si>
  <si>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</si>
  <si>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</si>
  <si>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</si>
  <si>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</si>
  <si>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</si>
  <si>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</si>
  <si>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</si>
  <si>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</si>
  <si>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</si>
  <si>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</si>
  <si>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</si>
  <si>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</si>
  <si>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</si>
  <si>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</si>
  <si>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</si>
  <si>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</si>
  <si>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</si>
  <si>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</si>
  <si>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</si>
  <si>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</si>
  <si>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</si>
  <si>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</si>
  <si>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</si>
  <si>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</si>
  <si>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</si>
  <si>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</si>
  <si>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</si>
  <si>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</si>
  <si>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</si>
  <si>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</si>
  <si>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</si>
  <si>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</si>
  <si>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</si>
  <si>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</si>
  <si>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</si>
  <si>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</si>
  <si>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</si>
  <si>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</si>
  <si>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</si>
  <si>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</si>
  <si>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</si>
  <si>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</si>
  <si>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</si>
  <si>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</si>
  <si>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</si>
  <si>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</si>
  <si>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</si>
  <si>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</si>
  <si>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</si>
  <si>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</si>
  <si>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</si>
  <si>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</si>
  <si>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</si>
  <si>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</si>
  <si>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</si>
  <si>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</si>
  <si>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</si>
  <si>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</si>
  <si>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</si>
  <si>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</si>
  <si>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</si>
  <si>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</si>
  <si>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</si>
  <si>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</si>
  <si>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</si>
  <si>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</si>
  <si>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</si>
  <si>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</si>
  <si>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</si>
  <si>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</si>
  <si>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</si>
  <si>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</si>
  <si>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</si>
  <si>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</si>
  <si>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</si>
  <si>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</si>
  <si>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</si>
  <si>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</si>
  <si>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</si>
  <si>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</si>
  <si>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</si>
  <si>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</si>
  <si>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</si>
  <si>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</si>
  <si>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</si>
  <si>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</si>
  <si>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</si>
  <si>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</si>
  <si>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</si>
  <si>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</si>
  <si>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</si>
  <si>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</si>
  <si>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</si>
  <si>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</si>
  <si>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</si>
  <si>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</si>
  <si>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</si>
  <si>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</si>
  <si>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</si>
  <si>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</si>
  <si>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</si>
  <si>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</si>
  <si>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</si>
  <si>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</si>
  <si>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</si>
  <si>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</si>
  <si>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</si>
  <si>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</si>
  <si>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</si>
  <si>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</si>
  <si>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</si>
  <si>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</si>
  <si>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</si>
  <si>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</si>
  <si>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</si>
  <si>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</si>
  <si>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</si>
  <si>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</si>
  <si>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</si>
  <si>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</si>
  <si>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</si>
  <si>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</si>
  <si>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</si>
  <si>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</si>
  <si>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</si>
  <si>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</si>
  <si>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</si>
  <si>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</si>
  <si>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</si>
  <si>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</si>
  <si>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</si>
  <si>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</si>
  <si>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</si>
  <si>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</si>
  <si>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</si>
  <si>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</si>
  <si>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</si>
  <si>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</si>
  <si>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</si>
  <si>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</si>
  <si>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</si>
  <si>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</si>
  <si>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</si>
  <si>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</si>
  <si>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</si>
  <si>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</si>
  <si>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</si>
  <si>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</si>
  <si>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</si>
  <si>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</si>
  <si>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</si>
  <si>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</si>
  <si>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</si>
  <si>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</si>
  <si>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</si>
  <si>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</si>
  <si>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</si>
  <si>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</si>
  <si>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</si>
  <si>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</si>
  <si>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</si>
  <si>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</si>
  <si>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</si>
  <si>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</si>
  <si>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</si>
  <si>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</si>
  <si>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</si>
  <si>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</si>
  <si>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</si>
  <si>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</si>
  <si>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</si>
  <si>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</si>
  <si>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</si>
  <si>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</si>
  <si>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</si>
  <si>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</si>
  <si>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</si>
  <si>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</si>
  <si>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</si>
  <si>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</si>
  <si>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</si>
  <si>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</si>
  <si>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</si>
  <si>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</si>
  <si>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</si>
  <si>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</si>
  <si>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</si>
  <si>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</si>
  <si>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</si>
  <si>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</si>
  <si>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</si>
  <si>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</si>
  <si>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</si>
  <si>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</si>
  <si>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</si>
  <si>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</si>
  <si>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</si>
  <si>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</si>
  <si>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</si>
  <si>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</si>
  <si>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</si>
  <si>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</si>
  <si>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</si>
  <si>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</si>
  <si>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</si>
  <si>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</si>
  <si>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</si>
  <si>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</si>
  <si>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</si>
  <si>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</si>
  <si>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</si>
  <si>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</si>
  <si>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</si>
  <si>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</si>
  <si>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</si>
  <si>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</si>
  <si>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</si>
  <si>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</si>
  <si>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</si>
  <si>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</si>
  <si>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</si>
  <si>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</si>
  <si>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</si>
  <si>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</si>
  <si>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</si>
  <si>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</si>
  <si>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</si>
  <si>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</si>
  <si>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</si>
  <si>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</si>
  <si>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</si>
  <si>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</si>
  <si>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</si>
  <si>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</si>
  <si>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</si>
  <si>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</si>
  <si>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</si>
  <si>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</si>
  <si>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</si>
  <si>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</si>
  <si>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</si>
  <si>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</si>
  <si>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</si>
  <si>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</si>
  <si>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</si>
  <si>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</si>
  <si>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</si>
  <si>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</si>
  <si>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</si>
  <si>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</si>
  <si>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</si>
  <si>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</si>
  <si>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</si>
  <si>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</si>
  <si>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</si>
  <si>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</si>
  <si>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</si>
  <si>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</si>
  <si>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</si>
  <si>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</si>
  <si>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</si>
  <si>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</si>
  <si>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</si>
  <si>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</si>
  <si>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</si>
  <si>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</si>
  <si>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</si>
  <si>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</si>
  <si>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</si>
  <si>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</si>
  <si>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</si>
  <si>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</si>
  <si>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</si>
  <si>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</si>
  <si>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</si>
  <si>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</si>
  <si>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</si>
  <si>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</si>
  <si>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</si>
  <si>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</si>
  <si>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</si>
  <si>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</si>
  <si>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</si>
  <si>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</si>
  <si>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</si>
  <si>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</si>
  <si>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</si>
  <si>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</si>
  <si>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</si>
  <si>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</si>
  <si>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</si>
  <si>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</si>
  <si>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</si>
  <si>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</si>
  <si>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</si>
  <si>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</si>
  <si>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</si>
  <si>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</si>
  <si>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</si>
  <si>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</si>
  <si>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</si>
  <si>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</si>
  <si>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</si>
  <si>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</si>
  <si>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</si>
  <si>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</si>
  <si>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</si>
  <si>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</si>
  <si>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</si>
  <si>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</si>
  <si>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</si>
  <si>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</si>
  <si>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</si>
  <si>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</si>
  <si>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</si>
  <si>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</si>
  <si>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</si>
  <si>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</si>
  <si>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</si>
  <si>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</si>
  <si>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</si>
  <si>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</si>
  <si>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</si>
  <si>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</si>
  <si>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</si>
  <si>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</si>
  <si>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</si>
  <si>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</si>
  <si>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</si>
  <si>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</si>
  <si>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</si>
  <si>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</si>
  <si>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</si>
  <si>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</si>
  <si>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</si>
  <si>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</si>
  <si>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</si>
  <si>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</si>
  <si>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</si>
  <si>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</si>
  <si>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</si>
  <si>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</si>
  <si>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</si>
  <si>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</si>
  <si>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</si>
  <si>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</si>
  <si>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</si>
  <si>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</si>
  <si>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</si>
  <si>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</si>
  <si>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</si>
  <si>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</si>
  <si>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</si>
  <si>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</si>
  <si>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</si>
  <si>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</si>
  <si>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</si>
  <si>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</si>
  <si>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</si>
  <si>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</si>
  <si>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</si>
  <si>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</si>
  <si>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</si>
  <si>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</si>
  <si>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</si>
  <si>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</si>
  <si>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</si>
  <si>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</si>
  <si>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</si>
  <si>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</si>
  <si>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</si>
  <si>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</si>
  <si>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</si>
  <si>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</si>
  <si>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</si>
  <si>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</si>
  <si>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</si>
  <si>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</si>
  <si>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</si>
  <si>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</si>
  <si>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</si>
  <si>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</si>
  <si>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</si>
  <si>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</si>
  <si>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</si>
  <si>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</si>
  <si>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</si>
  <si>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</si>
  <si>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</si>
  <si>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</si>
  <si>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</si>
  <si>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</si>
  <si>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</si>
  <si>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</si>
  <si>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</si>
  <si>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</si>
  <si>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</si>
  <si>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</si>
  <si>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</si>
  <si>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</si>
  <si>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</si>
  <si>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</si>
  <si>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</si>
  <si>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</si>
  <si>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</si>
  <si>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</si>
  <si>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</si>
  <si>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</si>
  <si>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</si>
  <si>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</si>
  <si>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</si>
  <si>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</si>
  <si>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</si>
  <si>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</si>
  <si>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</si>
  <si>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</si>
  <si>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</si>
  <si>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</si>
  <si>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</si>
  <si>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</si>
  <si>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</si>
  <si>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</si>
  <si>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</si>
  <si>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</si>
  <si>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</si>
  <si>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</si>
  <si>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</si>
  <si>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</si>
  <si>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</si>
  <si>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</si>
  <si>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</si>
  <si>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</si>
  <si>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</si>
  <si>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</si>
  <si>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</si>
  <si>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</si>
  <si>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</si>
  <si>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</si>
  <si>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</si>
  <si>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</si>
  <si>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</si>
  <si>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</si>
  <si>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</si>
  <si>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</si>
  <si>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</si>
  <si>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</si>
  <si>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</si>
  <si>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</si>
  <si>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</si>
  <si>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</si>
  <si>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</si>
  <si>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</si>
  <si>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</si>
  <si>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</si>
  <si>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</si>
  <si>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</si>
  <si>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</si>
  <si>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</si>
  <si>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</si>
  <si>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</si>
  <si>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</si>
  <si>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</si>
  <si>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</si>
  <si>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</si>
  <si>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</si>
  <si>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</si>
  <si>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</si>
  <si>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</si>
  <si>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</si>
  <si>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</si>
  <si>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</si>
  <si>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</si>
  <si>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</si>
  <si>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</si>
  <si>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</si>
  <si>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</si>
  <si>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</si>
  <si>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</si>
  <si>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</si>
  <si>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</si>
  <si>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</si>
  <si>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</si>
  <si>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</si>
  <si>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</si>
  <si>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</si>
  <si>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</si>
  <si>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</si>
  <si>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</si>
  <si>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</si>
  <si>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</si>
  <si>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</si>
  <si>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</si>
  <si>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</si>
  <si>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</si>
  <si>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</si>
  <si>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</si>
  <si>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</si>
  <si>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</si>
  <si>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</si>
  <si>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</si>
  <si>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</si>
  <si>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</si>
  <si>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</si>
  <si>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</si>
  <si>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</si>
  <si>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</si>
  <si>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</si>
  <si>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</si>
  <si>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</si>
  <si>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</si>
  <si>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</si>
  <si>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</si>
  <si>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</si>
  <si>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</si>
  <si>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</si>
  <si>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</si>
  <si>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</si>
  <si>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</si>
  <si>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</si>
  <si>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</si>
  <si>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</si>
  <si>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</si>
  <si>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</si>
  <si>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</si>
  <si>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</si>
  <si>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</si>
  <si>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</si>
  <si>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</si>
  <si>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</si>
  <si>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</si>
  <si>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</si>
  <si>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</si>
  <si>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</si>
  <si>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</si>
  <si>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</si>
  <si>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</si>
  <si>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</si>
  <si>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</si>
  <si>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</si>
  <si>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</si>
  <si>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</si>
  <si>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</si>
  <si>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</si>
  <si>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</si>
  <si>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</si>
  <si>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</si>
  <si>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</si>
  <si>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</si>
  <si>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</si>
  <si>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</si>
  <si>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</si>
  <si>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</si>
  <si>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</si>
  <si>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</si>
  <si>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</si>
  <si>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</si>
  <si>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</si>
  <si>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</si>
  <si>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</si>
  <si>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</si>
  <si>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</si>
  <si>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</si>
  <si>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</si>
  <si>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</si>
  <si>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</si>
  <si>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</si>
  <si>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</si>
  <si>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</si>
  <si>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</si>
  <si>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</si>
  <si>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</si>
  <si>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</si>
  <si>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</si>
  <si>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</si>
  <si>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</si>
  <si>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</si>
  <si>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</si>
  <si>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</si>
  <si>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</si>
  <si>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</si>
  <si>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</si>
  <si>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</si>
  <si>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</si>
  <si>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</si>
  <si>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</si>
  <si>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</si>
  <si>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</si>
  <si>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</si>
  <si>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</si>
  <si>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</si>
  <si>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</si>
  <si>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</si>
  <si>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</si>
  <si>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</si>
  <si>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</si>
  <si>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</si>
  <si>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</si>
  <si>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</si>
  <si>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</si>
  <si>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</si>
  <si>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</si>
  <si>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</si>
  <si>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</si>
  <si>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</si>
  <si>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</si>
  <si>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</si>
  <si>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</si>
  <si>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</si>
  <si>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</si>
  <si>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</si>
  <si>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</si>
  <si>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</si>
  <si>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</si>
  <si>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</si>
  <si>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</si>
  <si>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</si>
  <si>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</si>
  <si>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</si>
  <si>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</si>
  <si>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</si>
  <si>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</si>
  <si>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</si>
  <si>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</si>
  <si>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</si>
  <si>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</si>
  <si>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</si>
  <si>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</si>
  <si>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</si>
  <si>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</si>
  <si>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</si>
  <si>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</si>
  <si>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</si>
  <si>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</si>
  <si>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</si>
  <si>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</si>
  <si>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</si>
  <si>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</si>
  <si>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</si>
  <si>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</si>
  <si>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</si>
  <si>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</si>
  <si>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</si>
  <si>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</si>
  <si>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</si>
  <si>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</si>
  <si>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</si>
  <si>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</si>
  <si>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</si>
  <si>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</si>
  <si>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</si>
  <si>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</si>
  <si>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</si>
  <si>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</si>
  <si>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</si>
  <si>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</si>
  <si>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</si>
  <si>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</si>
  <si>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</si>
  <si>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</si>
  <si>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</si>
  <si>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</si>
  <si>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</si>
  <si>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</si>
  <si>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</si>
  <si>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</si>
  <si>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</si>
  <si>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</si>
  <si>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</si>
  <si>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</si>
  <si>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</si>
  <si>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</si>
  <si>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</si>
  <si>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</si>
  <si>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</si>
  <si>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</si>
  <si>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</si>
  <si>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</si>
  <si>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</si>
  <si>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</si>
  <si>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</si>
  <si>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</si>
  <si>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</si>
  <si>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</si>
  <si>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</si>
  <si>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</si>
  <si>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</si>
  <si>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</si>
  <si>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</si>
  <si>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</si>
  <si>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</si>
  <si>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</si>
  <si>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</si>
  <si>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</si>
  <si>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</si>
  <si>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</si>
  <si>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</si>
  <si>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</si>
  <si>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</si>
  <si>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</si>
  <si>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</si>
  <si>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</si>
  <si>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</si>
  <si>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</si>
  <si>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</si>
  <si>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</si>
  <si>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</si>
  <si>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</si>
  <si>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</si>
  <si>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</si>
  <si>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</si>
  <si>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</si>
  <si>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</si>
  <si>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</si>
  <si>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</si>
  <si>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</si>
  <si>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</si>
  <si>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</si>
  <si>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</si>
  <si>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</si>
  <si>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</si>
  <si>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</si>
  <si>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</si>
  <si>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</si>
  <si>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</si>
  <si>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</si>
  <si>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</si>
  <si>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</si>
  <si>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</si>
  <si>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</si>
  <si>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</si>
  <si>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</si>
  <si>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</si>
  <si>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</si>
  <si>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</si>
  <si>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</si>
  <si>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</si>
  <si>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</si>
  <si>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</si>
  <si>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</si>
  <si>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</si>
  <si>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</si>
  <si>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</si>
  <si>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</si>
  <si>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</si>
  <si>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</si>
  <si>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</si>
  <si>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</si>
  <si>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</si>
  <si>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</si>
  <si>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</si>
  <si>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</si>
  <si>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</si>
  <si>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</si>
  <si>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</si>
  <si>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</si>
  <si>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</si>
  <si>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</si>
  <si>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</si>
  <si>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</si>
  <si>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</si>
  <si>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</si>
  <si>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</si>
  <si>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</si>
  <si>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</si>
  <si>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</si>
  <si>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</si>
  <si>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</si>
  <si>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</si>
  <si>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</si>
  <si>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</si>
  <si>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</si>
  <si>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</si>
  <si>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</si>
  <si>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</si>
  <si>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</si>
  <si>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</si>
  <si>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</si>
  <si>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</si>
  <si>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</si>
  <si>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</si>
  <si>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</si>
  <si>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</si>
  <si>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</si>
  <si>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</si>
  <si>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</si>
  <si>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</si>
  <si>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</si>
  <si>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</si>
  <si>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</si>
  <si>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</si>
  <si>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</si>
  <si>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</si>
  <si>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</si>
  <si>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</si>
  <si>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</si>
  <si>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</si>
  <si>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</si>
  <si>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</si>
  <si>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</si>
  <si>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</si>
  <si>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</si>
  <si>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</si>
  <si>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</si>
  <si>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</si>
  <si>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</si>
  <si>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</si>
  <si>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</si>
  <si>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</si>
  <si>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</si>
  <si>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</si>
  <si>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</si>
  <si>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</si>
  <si>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</si>
  <si>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</si>
  <si>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</si>
  <si>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</si>
  <si>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</si>
  <si>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</si>
  <si>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</si>
  <si>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</si>
  <si>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</si>
  <si>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</si>
  <si>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</si>
  <si>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</si>
  <si>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</si>
  <si>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</si>
  <si>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</si>
  <si>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</si>
  <si>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</si>
  <si>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</si>
  <si>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</si>
  <si>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</si>
  <si>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</si>
  <si>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</si>
  <si>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</si>
  <si>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</si>
  <si>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</si>
  <si>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</si>
  <si>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</si>
  <si>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</si>
  <si>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</si>
  <si>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</si>
  <si>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</si>
  <si>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</si>
  <si>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</si>
  <si>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</si>
  <si>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</si>
  <si>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</si>
  <si>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</si>
  <si>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</si>
  <si>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</si>
  <si>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</si>
  <si>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</si>
  <si>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</si>
  <si>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</si>
  <si>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</si>
  <si>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</si>
  <si>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</si>
  <si>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</si>
  <si>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</si>
  <si>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</si>
  <si>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</si>
  <si>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</si>
  <si>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</si>
  <si>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</si>
  <si>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</si>
  <si>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</si>
  <si>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</si>
  <si>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</si>
  <si>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</si>
  <si>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</si>
  <si>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</si>
  <si>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</si>
  <si>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</si>
  <si>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</si>
  <si>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</si>
  <si>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</si>
  <si>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</si>
  <si>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</si>
  <si>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</si>
  <si>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</si>
  <si>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</si>
  <si>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</si>
  <si>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</si>
  <si>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</si>
  <si>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</si>
  <si>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</si>
  <si>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</si>
  <si>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</si>
  <si>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</si>
  <si>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</si>
  <si>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</si>
  <si>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</si>
  <si>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</si>
  <si>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</si>
  <si>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</si>
  <si>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</si>
  <si>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</si>
  <si>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</si>
  <si>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</si>
  <si>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</si>
  <si>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</si>
  <si>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</si>
  <si>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</si>
  <si>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</si>
  <si>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</si>
  <si>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</si>
  <si>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</si>
  <si>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</si>
  <si>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</si>
  <si>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</si>
  <si>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</si>
  <si>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</si>
  <si>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</si>
  <si>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</si>
  <si>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</si>
  <si>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</si>
  <si>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</si>
  <si>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</si>
  <si>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</si>
  <si>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</si>
  <si>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</si>
  <si>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</si>
  <si>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</si>
  <si>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</si>
  <si>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</si>
  <si>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</si>
  <si>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</si>
  <si>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</si>
  <si>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</si>
  <si>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</si>
  <si>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</si>
  <si>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</si>
  <si>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</si>
  <si>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</si>
  <si>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</si>
  <si>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</si>
  <si>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</si>
  <si>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</si>
  <si>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</si>
  <si>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</si>
  <si>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</si>
  <si>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</si>
  <si>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</si>
  <si>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</si>
  <si>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</si>
  <si>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</si>
  <si>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</si>
  <si>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</si>
  <si>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</si>
  <si>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</si>
  <si>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</si>
  <si>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</si>
  <si>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</si>
  <si>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</si>
  <si>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</si>
  <si>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</si>
  <si>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</si>
  <si>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</si>
  <si>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</si>
  <si>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</si>
  <si>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</si>
  <si>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</si>
  <si>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</si>
  <si>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</si>
  <si>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</si>
  <si>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</si>
  <si>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</si>
  <si>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</si>
  <si>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</si>
  <si>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</si>
  <si>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</si>
  <si>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</si>
  <si>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</si>
  <si>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</si>
  <si>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</si>
  <si>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</si>
  <si>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</si>
  <si>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</si>
  <si>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</si>
  <si>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</si>
  <si>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</si>
  <si>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</si>
  <si>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</si>
  <si>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</si>
  <si>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</si>
  <si>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</si>
  <si>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</si>
  <si>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</si>
  <si>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</si>
  <si>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</si>
  <si>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</si>
  <si>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</si>
  <si>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</si>
  <si>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</si>
  <si>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</si>
  <si>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</si>
  <si>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</si>
  <si>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</si>
  <si>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</si>
  <si>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</si>
  <si>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</si>
  <si>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</si>
  <si>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</si>
  <si>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</si>
  <si>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</si>
  <si>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</si>
  <si>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</si>
  <si>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</si>
  <si>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</si>
  <si>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</si>
  <si>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</si>
  <si>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</si>
  <si>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</si>
  <si>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</si>
  <si>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</si>
  <si>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</si>
  <si>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</si>
  <si>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</si>
  <si>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</si>
  <si>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</si>
  <si>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</si>
  <si>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</si>
  <si>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</si>
  <si>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</si>
  <si>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</si>
  <si>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</si>
  <si>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</si>
  <si>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</si>
  <si>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</si>
  <si>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</si>
  <si>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</si>
  <si>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</si>
  <si>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</si>
  <si>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</si>
  <si>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</si>
  <si>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</si>
  <si>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</si>
  <si>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</si>
  <si>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</si>
  <si>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</si>
  <si>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</si>
  <si>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</si>
  <si>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</si>
  <si>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</si>
  <si>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</si>
  <si>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</si>
  <si>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</si>
  <si>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</si>
  <si>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</si>
  <si>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</si>
  <si>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</si>
  <si>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</si>
  <si>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</si>
  <si>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</si>
  <si>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</si>
  <si>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</si>
  <si>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</si>
  <si>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</si>
  <si>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</si>
  <si>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</si>
  <si>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</si>
  <si>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</si>
  <si>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</si>
  <si>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</si>
  <si>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</si>
  <si>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</si>
  <si>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</si>
  <si>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</si>
  <si>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</si>
  <si>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</si>
  <si>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</si>
  <si>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</si>
  <si>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</si>
  <si>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</si>
  <si>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</si>
  <si>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</si>
  <si>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</si>
  <si>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</si>
  <si>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</si>
  <si>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</si>
  <si>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</si>
  <si>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</si>
  <si>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</si>
  <si>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</si>
  <si>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</si>
  <si>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</si>
  <si>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</si>
  <si>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</si>
  <si>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</si>
  <si>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</si>
  <si>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</si>
  <si>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</si>
  <si>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</si>
  <si>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</si>
  <si>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</si>
  <si>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</si>
  <si>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</si>
  <si>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</si>
  <si>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</si>
  <si>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</si>
  <si>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</si>
  <si>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</si>
  <si>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</si>
  <si>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</si>
  <si>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</si>
  <si>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</si>
  <si>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</si>
  <si>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</si>
  <si>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</si>
  <si>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</si>
  <si>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</si>
  <si>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</si>
  <si>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</si>
  <si>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</si>
  <si>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</si>
  <si>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</si>
  <si>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</si>
  <si>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</si>
  <si>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</si>
  <si>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</si>
  <si>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</si>
  <si>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</si>
  <si>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</si>
  <si>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</si>
  <si>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</si>
  <si>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</si>
  <si>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</si>
  <si>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</si>
  <si>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</si>
  <si>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</si>
  <si>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</si>
  <si>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</si>
  <si>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</si>
  <si>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</si>
  <si>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</si>
  <si>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</si>
  <si>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</si>
  <si>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</si>
  <si>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</si>
  <si>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</si>
  <si>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</si>
  <si>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</si>
  <si>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</si>
  <si>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</si>
  <si>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</si>
  <si>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</si>
  <si>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</si>
  <si>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</si>
  <si>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</si>
  <si>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</si>
  <si>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</si>
  <si>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</si>
  <si>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</si>
  <si>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</si>
  <si>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</si>
  <si>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</si>
  <si>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</si>
  <si>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</si>
  <si>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</si>
  <si>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</si>
  <si>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</si>
  <si>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</si>
  <si>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</si>
  <si>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</si>
  <si>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</si>
  <si>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</si>
  <si>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</si>
  <si>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</si>
  <si>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</si>
  <si>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</si>
  <si>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</si>
  <si>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</si>
  <si>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</si>
  <si>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</si>
  <si>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</si>
  <si>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</si>
  <si>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</si>
  <si>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</si>
  <si>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</si>
  <si>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</si>
  <si>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</si>
  <si>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</si>
  <si>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</si>
  <si>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</si>
  <si>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</si>
  <si>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</si>
  <si>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</si>
  <si>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</si>
  <si>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</si>
  <si>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</si>
  <si>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</si>
  <si>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</si>
  <si>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</si>
  <si>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</si>
  <si>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</si>
  <si>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</si>
  <si>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</si>
  <si>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</si>
  <si>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</si>
  <si>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</si>
  <si>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</si>
  <si>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</si>
  <si>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</si>
  <si>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</si>
  <si>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</si>
  <si>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</si>
  <si>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</si>
  <si>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</si>
  <si>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</si>
  <si>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</si>
  <si>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</si>
  <si>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</si>
  <si>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</si>
  <si>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</si>
  <si>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</si>
  <si>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</si>
  <si>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</si>
  <si>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</si>
  <si>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</si>
  <si>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</si>
  <si>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</si>
  <si>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</si>
  <si>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</si>
  <si>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</si>
  <si>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</si>
  <si>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</si>
  <si>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</si>
  <si>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</si>
  <si>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</si>
  <si>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</si>
  <si>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</si>
  <si>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</si>
  <si>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</si>
  <si>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</si>
  <si>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</si>
  <si>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</si>
  <si>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</si>
  <si>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</si>
  <si>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</si>
  <si>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</si>
  <si>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</si>
  <si>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</si>
  <si>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</si>
  <si>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</si>
  <si>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</si>
  <si>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</si>
  <si>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</si>
  <si>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</si>
  <si>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</si>
  <si>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</si>
  <si>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</si>
  <si>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</si>
  <si>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</si>
  <si>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</si>
  <si>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</si>
  <si>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</si>
  <si>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</si>
  <si>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</si>
  <si>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</si>
  <si>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</si>
  <si>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</si>
  <si>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</si>
  <si>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</si>
  <si>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</si>
  <si>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</si>
  <si>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</si>
  <si>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</si>
  <si>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</si>
  <si>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</si>
  <si>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</si>
  <si>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</si>
  <si>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</si>
  <si>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</si>
  <si>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</si>
  <si>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</si>
  <si>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</si>
  <si>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</si>
  <si>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</si>
  <si>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</si>
  <si>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</si>
  <si>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</si>
  <si>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</si>
  <si>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</si>
  <si>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</si>
  <si>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</si>
  <si>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</si>
  <si>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</si>
  <si>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</si>
  <si>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</si>
  <si>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</si>
  <si>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</si>
  <si>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</si>
  <si>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</si>
  <si>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</si>
  <si>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</si>
  <si>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</si>
  <si>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</si>
  <si>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</si>
  <si>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</si>
  <si>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</si>
  <si>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</si>
  <si>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</si>
  <si>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</si>
  <si>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</si>
  <si>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</si>
  <si>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</si>
  <si>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</si>
  <si>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</si>
  <si>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</si>
  <si>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</si>
  <si>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</si>
  <si>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</si>
  <si>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</si>
  <si>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</si>
  <si>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</si>
  <si>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</si>
  <si>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</si>
  <si>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</si>
  <si>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</si>
  <si>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</si>
  <si>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</si>
  <si>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</si>
  <si>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</si>
  <si>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</si>
  <si>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</si>
  <si>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</si>
  <si>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</si>
  <si>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</si>
  <si>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</si>
  <si>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</si>
  <si>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</si>
  <si>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</si>
  <si>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</si>
  <si>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</si>
  <si>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</si>
  <si>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</si>
  <si>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</si>
  <si>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</si>
  <si>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</si>
  <si>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</si>
  <si>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</si>
  <si>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</si>
  <si>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</si>
  <si>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</si>
  <si>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</si>
  <si>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</si>
  <si>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</si>
  <si>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</si>
  <si>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</si>
  <si>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</si>
  <si>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</si>
  <si>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</si>
  <si>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</si>
  <si>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</si>
  <si>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</si>
  <si>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</si>
  <si>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</si>
  <si>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</si>
  <si>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</si>
  <si>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</si>
  <si>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</si>
  <si>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</si>
  <si>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</si>
  <si>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</si>
  <si>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</si>
  <si>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</si>
  <si>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</si>
  <si>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</si>
  <si>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</si>
  <si>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</si>
  <si>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</si>
  <si>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</si>
  <si>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</si>
  <si>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</si>
  <si>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</si>
  <si>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</si>
  <si>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</si>
  <si>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</si>
  <si>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</si>
  <si>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</si>
  <si>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</si>
  <si>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</si>
  <si>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</si>
  <si>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</si>
  <si>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</si>
  <si>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</si>
  <si>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</si>
  <si>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</si>
  <si>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</si>
  <si>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</si>
  <si>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</si>
  <si>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</si>
  <si>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</si>
  <si>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</si>
  <si>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</si>
  <si>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</si>
  <si>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</si>
  <si>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</si>
  <si>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</si>
  <si>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</si>
  <si>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</si>
  <si>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</si>
  <si>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</si>
  <si>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</si>
  <si>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</si>
  <si>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</si>
  <si>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</si>
  <si>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</si>
  <si>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</si>
  <si>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</si>
  <si>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</si>
  <si>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</si>
  <si>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</si>
  <si>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</si>
  <si>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</si>
  <si>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</si>
  <si>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</si>
  <si>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</si>
  <si>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</si>
  <si>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</si>
  <si>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</si>
  <si>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</si>
  <si>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</si>
  <si>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</si>
  <si>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</si>
  <si>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</si>
  <si>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</si>
  <si>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</si>
  <si>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</si>
  <si>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</si>
  <si>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</si>
  <si>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</si>
  <si>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</si>
  <si>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</si>
  <si>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</si>
  <si>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</si>
  <si>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</si>
  <si>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</si>
  <si>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</si>
  <si>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</si>
  <si>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</si>
  <si>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</si>
  <si>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</si>
  <si>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</si>
  <si>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</si>
  <si>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</si>
  <si>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</si>
  <si>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</si>
  <si>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</si>
  <si>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</si>
  <si>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</si>
  <si>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</si>
  <si>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</si>
  <si>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</si>
  <si>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</si>
  <si>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</si>
  <si>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</si>
  <si>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</si>
  <si>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</si>
  <si>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</si>
  <si>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</si>
  <si>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</si>
  <si>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</si>
  <si>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</si>
  <si>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</si>
  <si>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</si>
  <si>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</si>
  <si>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</si>
  <si>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</si>
  <si>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</si>
  <si>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</si>
  <si>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</si>
  <si>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</si>
  <si>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</si>
  <si>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</si>
  <si>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</si>
  <si>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</si>
  <si>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</si>
  <si>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</si>
  <si>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</si>
  <si>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</si>
  <si>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</si>
  <si>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</si>
  <si>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</si>
  <si>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</si>
  <si>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</si>
  <si>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</si>
  <si>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</si>
  <si>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</si>
  <si>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</si>
  <si>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</si>
  <si>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</si>
  <si>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</si>
  <si>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</si>
  <si>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</si>
  <si>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</si>
  <si>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</si>
  <si>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</si>
  <si>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</si>
  <si>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</si>
  <si>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</si>
  <si>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</si>
  <si>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</si>
  <si>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</si>
  <si>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</si>
  <si>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</si>
  <si>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</si>
  <si>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</si>
  <si>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</si>
  <si>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</si>
  <si>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</si>
  <si>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</si>
  <si>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</si>
  <si>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</si>
  <si>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</si>
  <si>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</si>
  <si>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</si>
  <si>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</si>
  <si>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</si>
  <si>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</si>
  <si>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</si>
  <si>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</si>
  <si>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</si>
  <si>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</si>
  <si>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</si>
  <si>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</si>
  <si>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</si>
  <si>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</si>
  <si>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</si>
  <si>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</si>
  <si>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</si>
  <si>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</si>
  <si>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</si>
  <si>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</si>
  <si>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</si>
  <si>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</si>
  <si>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</si>
  <si>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</si>
  <si>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</si>
  <si>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</si>
  <si>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</si>
  <si>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</si>
  <si>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</si>
  <si>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</si>
  <si>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</si>
  <si>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</si>
  <si>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</si>
  <si>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</si>
  <si>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</si>
  <si>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</si>
  <si>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</si>
  <si>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</si>
  <si>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</si>
  <si>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</si>
  <si>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</si>
  <si>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</si>
  <si>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</si>
  <si>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</si>
  <si>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</si>
  <si>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</si>
  <si>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</si>
  <si>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</si>
  <si>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</si>
  <si>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</si>
  <si>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</si>
  <si>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</si>
  <si>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</si>
  <si>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</si>
  <si>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</si>
  <si>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</si>
  <si>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</si>
  <si>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</si>
  <si>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</si>
  <si>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</si>
  <si>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</si>
  <si>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</si>
  <si>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</si>
  <si>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</si>
  <si>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</si>
  <si>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</si>
  <si>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</si>
  <si>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</si>
  <si>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</si>
  <si>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</si>
  <si>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</si>
  <si>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</si>
  <si>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</si>
  <si>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</si>
  <si>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</si>
  <si>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</si>
  <si>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</si>
  <si>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</si>
  <si>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</si>
  <si>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</si>
  <si>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</si>
  <si>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</si>
  <si>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</si>
  <si>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</si>
  <si>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</si>
  <si>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</si>
  <si>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</si>
  <si>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</si>
  <si>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</si>
  <si>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</si>
  <si>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</si>
  <si>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</si>
  <si>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</si>
  <si>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</si>
  <si>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</si>
  <si>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</si>
  <si>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</si>
  <si>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</si>
  <si>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</si>
  <si>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</si>
  <si>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</si>
  <si>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</si>
  <si>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</si>
  <si>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</si>
  <si>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</si>
  <si>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</si>
  <si>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</si>
  <si>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</si>
  <si>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</si>
  <si>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</si>
  <si>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</si>
  <si>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</si>
  <si>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</si>
  <si>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</si>
  <si>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</si>
  <si>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</si>
  <si>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</si>
  <si>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</si>
  <si>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</si>
  <si>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</si>
  <si>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</si>
  <si>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</si>
  <si>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</si>
  <si>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</si>
  <si>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</si>
  <si>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</si>
  <si>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</si>
  <si>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</si>
  <si>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</si>
  <si>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</si>
  <si>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</si>
  <si>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</si>
  <si>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</si>
  <si>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</si>
  <si>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</si>
  <si>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</si>
  <si>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</si>
  <si>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</si>
  <si>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</si>
  <si>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</si>
  <si>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</si>
  <si>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</si>
  <si>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</si>
  <si>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</si>
  <si>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</si>
  <si>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</si>
  <si>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</si>
  <si>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</si>
  <si>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</si>
  <si>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</si>
  <si>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</si>
  <si>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</si>
  <si>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</si>
  <si>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</si>
  <si>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</si>
  <si>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</si>
  <si>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</si>
  <si>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</si>
  <si>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</si>
  <si>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</si>
  <si>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</si>
  <si>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</si>
  <si>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</si>
  <si>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</si>
  <si>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</si>
  <si>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</si>
  <si>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</si>
  <si>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</si>
  <si>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</si>
  <si>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</si>
  <si>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</si>
  <si>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</si>
  <si>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</si>
  <si>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</si>
  <si>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</si>
  <si>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</si>
  <si>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</si>
  <si>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</si>
  <si>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</si>
  <si>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</si>
  <si>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</si>
  <si>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</si>
  <si>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</si>
  <si>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</si>
  <si>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</si>
  <si>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</si>
  <si>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</si>
  <si>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</si>
  <si>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</si>
  <si>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</si>
  <si>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</si>
  <si>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</si>
  <si>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</si>
  <si>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</si>
  <si>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</si>
  <si>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</si>
  <si>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</si>
  <si>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</si>
  <si>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</si>
  <si>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</si>
  <si>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</si>
  <si>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</si>
  <si>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</si>
  <si>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</si>
  <si>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</si>
  <si>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</si>
  <si>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</si>
  <si>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</si>
  <si>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</si>
  <si>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</si>
  <si>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</si>
  <si>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</si>
  <si>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</si>
  <si>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</si>
  <si>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</si>
  <si>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</si>
  <si>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</si>
  <si>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</si>
  <si>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</si>
  <si>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</si>
  <si>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</si>
  <si>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</si>
  <si>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</si>
  <si>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</si>
  <si>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</si>
  <si>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</si>
  <si>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</si>
  <si>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</si>
  <si>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</si>
  <si>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</si>
  <si>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</si>
  <si>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</si>
  <si>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</si>
  <si>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</si>
  <si>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</si>
  <si>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</si>
  <si>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</si>
  <si>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</si>
  <si>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</si>
  <si>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</si>
  <si>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</si>
  <si>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</si>
  <si>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</si>
  <si>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</si>
  <si>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</si>
  <si>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</si>
  <si>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</si>
  <si>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</si>
  <si>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</si>
  <si>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</si>
  <si>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</si>
  <si>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</si>
  <si>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</si>
  <si>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</si>
  <si>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</si>
  <si>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</si>
  <si>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</si>
  <si>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</si>
  <si>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</si>
  <si>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</si>
  <si>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</si>
  <si>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</si>
  <si>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</si>
  <si>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</si>
  <si>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</si>
  <si>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</si>
  <si>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</si>
  <si>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</si>
  <si>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</si>
  <si>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</si>
  <si>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</si>
  <si>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</si>
  <si>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</si>
  <si>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</si>
  <si>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</si>
  <si>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</si>
  <si>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</si>
  <si>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</si>
  <si>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</si>
  <si>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</si>
  <si>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</si>
  <si>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</si>
  <si>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</si>
  <si>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</si>
  <si>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</si>
  <si>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</si>
  <si>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</si>
  <si>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</si>
  <si>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</si>
  <si>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</si>
  <si>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</si>
  <si>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</si>
  <si>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</si>
  <si>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</si>
  <si>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</si>
  <si>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</si>
  <si>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</si>
  <si>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</si>
  <si>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</si>
  <si>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</si>
  <si>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</si>
  <si>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</si>
  <si>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</si>
  <si>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</si>
  <si>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</si>
  <si>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</si>
  <si>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</si>
  <si>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</si>
  <si>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</si>
  <si>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</si>
  <si>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</si>
  <si>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</si>
  <si>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</si>
  <si>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</si>
  <si>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</si>
  <si>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</si>
  <si>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</si>
  <si>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</si>
  <si>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</si>
  <si>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</si>
  <si>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</si>
  <si>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</si>
  <si>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</si>
  <si>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</si>
  <si>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</si>
  <si>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</si>
  <si>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</si>
  <si>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</si>
  <si>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</si>
  <si>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</si>
  <si>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</si>
  <si>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</si>
  <si>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</si>
  <si>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</si>
  <si>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</si>
  <si>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</si>
  <si>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</si>
  <si>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</si>
  <si>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</si>
  <si>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</si>
  <si>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</si>
  <si>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</si>
  <si>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</si>
  <si>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</si>
  <si>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</si>
  <si>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</si>
  <si>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</si>
  <si>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</si>
  <si>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</si>
  <si>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</si>
  <si>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</si>
  <si>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</si>
  <si>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</si>
  <si>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</si>
  <si>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</si>
  <si>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</si>
  <si>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</si>
  <si>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</si>
  <si>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</si>
  <si>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</si>
  <si>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</si>
  <si>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</si>
  <si>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</si>
  <si>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</si>
  <si>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</si>
  <si>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</si>
  <si>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</si>
  <si>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</si>
  <si>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</si>
  <si>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</si>
  <si>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</si>
  <si>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</si>
  <si>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</si>
  <si>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</si>
  <si>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</si>
  <si>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</si>
  <si>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</si>
  <si>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</si>
  <si>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</si>
  <si>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</si>
  <si>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</si>
  <si>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</si>
  <si>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</si>
  <si>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</si>
  <si>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</si>
  <si>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</si>
  <si>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</si>
  <si>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</si>
  <si>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</si>
  <si>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</si>
  <si>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</si>
  <si>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</si>
  <si>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</si>
  <si>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</si>
  <si>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</si>
  <si>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</si>
  <si>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</si>
  <si>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</si>
  <si>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</si>
  <si>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</si>
  <si>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</si>
  <si>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</si>
  <si>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</si>
  <si>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</si>
  <si>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</si>
  <si>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</si>
  <si>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</si>
  <si>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</si>
  <si>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</si>
  <si>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</si>
  <si>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</si>
  <si>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</si>
  <si>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</si>
  <si>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</si>
  <si>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</si>
  <si>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</si>
  <si>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</si>
  <si>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</si>
  <si>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</si>
  <si>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</si>
  <si>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</si>
  <si>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</si>
  <si>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</si>
  <si>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</si>
  <si>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</si>
  <si>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</si>
  <si>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</si>
  <si>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</si>
  <si>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</si>
  <si>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</si>
  <si>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</si>
  <si>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</si>
  <si>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</si>
  <si>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</si>
  <si>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</si>
  <si>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</si>
  <si>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</si>
  <si>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</si>
  <si>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</si>
  <si>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</si>
  <si>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</si>
  <si>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</si>
  <si>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</si>
  <si>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</si>
  <si>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</si>
  <si>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</si>
  <si>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</si>
  <si>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</si>
  <si>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</si>
  <si>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</si>
  <si>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</si>
  <si>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</si>
  <si>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</si>
  <si>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</si>
  <si>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</si>
  <si>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</si>
  <si>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</si>
  <si>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</si>
  <si>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</si>
  <si>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</si>
  <si>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</si>
  <si>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</si>
  <si>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</si>
  <si>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</si>
  <si>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</si>
  <si>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</si>
  <si>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</si>
  <si>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</si>
  <si>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</si>
  <si>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</si>
  <si>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</si>
  <si>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</si>
  <si>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</si>
  <si>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</si>
  <si>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</si>
  <si>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</si>
  <si>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</si>
  <si>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</si>
  <si>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</si>
  <si>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</si>
  <si>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</si>
  <si>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</si>
  <si>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</si>
  <si>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</si>
  <si>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</si>
  <si>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</si>
  <si>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</si>
  <si>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</si>
  <si>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</si>
  <si>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</si>
  <si>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</si>
  <si>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</si>
  <si>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</si>
  <si>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</si>
  <si>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</si>
  <si>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</si>
  <si>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</si>
  <si>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</si>
  <si>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</si>
  <si>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</si>
  <si>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</si>
  <si>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</si>
  <si>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</si>
  <si>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</si>
  <si>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</si>
  <si>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</si>
  <si>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</si>
  <si>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</si>
  <si>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</si>
  <si>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</si>
  <si>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</si>
  <si>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</si>
  <si>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</si>
  <si>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</si>
  <si>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</si>
  <si>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</si>
  <si>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</si>
  <si>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</si>
  <si>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</si>
  <si>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</si>
  <si>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</si>
  <si>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</si>
  <si>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</si>
  <si>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</si>
  <si>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</si>
  <si>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</si>
  <si>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</si>
  <si>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</si>
  <si>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</si>
  <si>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</si>
  <si>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</si>
  <si>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</si>
  <si>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</si>
  <si>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</si>
  <si>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</si>
  <si>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</si>
  <si>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</si>
  <si>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</si>
  <si>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</si>
  <si>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</si>
  <si>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</si>
  <si>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</si>
  <si>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</si>
  <si>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</si>
  <si>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</si>
  <si>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</si>
  <si>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</si>
  <si>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</si>
  <si>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</si>
  <si>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</si>
  <si>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</si>
  <si>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</si>
  <si>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</si>
  <si>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</si>
  <si>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</si>
  <si>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</si>
  <si>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</si>
  <si>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</si>
  <si>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</si>
  <si>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</si>
  <si>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</si>
  <si>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</si>
  <si>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</si>
  <si>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</si>
  <si>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</si>
  <si>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</si>
  <si>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</si>
  <si>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</si>
  <si>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</si>
  <si>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</si>
  <si>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</si>
  <si>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</si>
  <si>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</si>
  <si>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</si>
  <si>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</si>
  <si>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</si>
  <si>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</si>
  <si>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</si>
  <si>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</si>
  <si>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</si>
  <si>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</si>
  <si>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</si>
  <si>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</si>
  <si>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</si>
  <si>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</si>
  <si>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</si>
  <si>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</si>
  <si>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</si>
  <si>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</si>
  <si>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</si>
  <si>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</si>
  <si>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</si>
  <si>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</si>
  <si>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</si>
  <si>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</si>
  <si>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</si>
  <si>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</si>
  <si>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</si>
  <si>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</si>
  <si>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</si>
  <si>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</si>
  <si>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</si>
  <si>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</si>
  <si>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</si>
  <si>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</si>
  <si>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</si>
  <si>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</si>
  <si>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</si>
  <si>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</si>
  <si>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</si>
  <si>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</si>
  <si>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</si>
  <si>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</si>
  <si>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</si>
  <si>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</si>
  <si>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</si>
  <si>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</si>
  <si>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</si>
  <si>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</si>
  <si>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</si>
  <si>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</si>
  <si>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</si>
  <si>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</si>
  <si>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</si>
  <si>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</si>
  <si>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</si>
  <si>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</si>
  <si>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</si>
  <si>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</si>
  <si>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</si>
  <si>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</si>
  <si>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</si>
  <si>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</si>
  <si>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</si>
  <si>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</si>
  <si>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</si>
  <si>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</si>
  <si>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</si>
  <si>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</si>
  <si>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</si>
  <si>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</si>
  <si>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</si>
  <si>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</si>
  <si>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</si>
  <si>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</si>
  <si>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</si>
  <si>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</si>
  <si>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</si>
  <si>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</si>
  <si>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</si>
  <si>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</si>
  <si>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</si>
  <si>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</si>
  <si>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</si>
  <si>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</si>
  <si>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</si>
  <si>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</si>
  <si>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</si>
  <si>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</si>
  <si>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</si>
  <si>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</si>
  <si>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</si>
  <si>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</si>
  <si>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</si>
  <si>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</si>
  <si>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</si>
  <si>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</si>
  <si>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</si>
  <si>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</si>
  <si>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</si>
  <si>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</si>
  <si>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</si>
  <si>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</si>
  <si>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</si>
  <si>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</si>
  <si>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</si>
  <si>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</si>
  <si>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</si>
  <si>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</si>
  <si>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</si>
  <si>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</si>
  <si>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</si>
  <si>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</si>
  <si>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</si>
  <si>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</si>
  <si>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</si>
  <si>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</si>
  <si>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</si>
  <si>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</si>
  <si>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</si>
  <si>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</si>
  <si>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</si>
  <si>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</si>
  <si>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</si>
  <si>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</si>
  <si>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</si>
  <si>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</si>
  <si>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</si>
  <si>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</si>
  <si>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</si>
  <si>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</si>
  <si>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</si>
  <si>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</si>
  <si>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</si>
  <si>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</si>
  <si>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</si>
  <si>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</si>
  <si>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</si>
  <si>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</si>
  <si>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</si>
  <si>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</si>
  <si>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</si>
  <si>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</si>
  <si>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</si>
  <si>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</si>
  <si>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</si>
  <si>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</si>
  <si>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</si>
  <si>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</si>
  <si>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</si>
  <si>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</si>
  <si>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</si>
  <si>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</si>
  <si>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</si>
  <si>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</si>
  <si>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</si>
  <si>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</si>
  <si>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</si>
  <si>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</si>
  <si>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</si>
  <si>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</si>
  <si>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</si>
  <si>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</si>
  <si>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</si>
  <si>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</si>
  <si>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</si>
  <si>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</si>
  <si>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</si>
  <si>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</si>
  <si>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</si>
  <si>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</si>
  <si>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</si>
  <si>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</si>
  <si>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</si>
  <si>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</si>
  <si>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</si>
  <si>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</si>
  <si>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</si>
  <si>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</si>
  <si>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</si>
  <si>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</si>
  <si>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</si>
  <si>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</si>
  <si>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</si>
  <si>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</si>
  <si>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</si>
  <si>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</si>
  <si>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</si>
  <si>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</si>
  <si>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</si>
  <si>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</si>
  <si>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</si>
  <si>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</si>
  <si>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</si>
  <si>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</si>
  <si>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</si>
  <si>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</si>
  <si>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</si>
  <si>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</si>
  <si>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</si>
  <si>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</si>
  <si>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</si>
  <si>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</si>
  <si>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</si>
  <si>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</si>
  <si>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</si>
  <si>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</si>
  <si>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</si>
  <si>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</si>
  <si>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</si>
  <si>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</si>
  <si>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</si>
  <si>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</si>
  <si>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</si>
  <si>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</si>
  <si>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</si>
  <si>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</si>
  <si>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</si>
  <si>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</si>
  <si>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</si>
  <si>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</si>
  <si>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</si>
  <si>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</si>
  <si>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</si>
  <si>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</si>
  <si>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</si>
  <si>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</si>
  <si>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</si>
  <si>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</si>
  <si>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</si>
  <si>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</si>
  <si>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</si>
  <si>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</si>
  <si>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</si>
  <si>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</si>
  <si>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</si>
  <si>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</si>
  <si>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</si>
  <si>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</si>
  <si>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</si>
  <si>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</si>
  <si>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</si>
  <si>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</si>
  <si>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</si>
  <si>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</si>
  <si>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</si>
  <si>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</si>
  <si>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</si>
  <si>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</si>
  <si>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</si>
  <si>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</si>
  <si>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</si>
  <si>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</si>
  <si>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</si>
  <si>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</si>
  <si>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</si>
  <si>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</si>
  <si>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</si>
  <si>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</si>
  <si>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</si>
  <si>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</si>
  <si>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</si>
  <si>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</si>
  <si>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</si>
  <si>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</si>
  <si>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</si>
  <si>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</si>
  <si>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</si>
  <si>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</si>
  <si>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</si>
  <si>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</si>
  <si>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</si>
  <si>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</si>
  <si>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</si>
  <si>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</si>
  <si>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</si>
  <si>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</si>
  <si>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</si>
  <si>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</si>
  <si>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</si>
  <si>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</si>
  <si>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</si>
  <si>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</si>
  <si>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</si>
  <si>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</si>
  <si>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</si>
  <si>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</si>
  <si>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</si>
  <si>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</si>
  <si>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</si>
  <si>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</si>
  <si>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</si>
  <si>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</si>
  <si>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</si>
  <si>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</si>
  <si>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</si>
  <si>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</si>
  <si>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</si>
  <si>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</si>
  <si>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</si>
  <si>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</si>
  <si>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</si>
  <si>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</si>
  <si>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</si>
  <si>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</si>
  <si>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</si>
  <si>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</si>
  <si>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</si>
  <si>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</si>
  <si>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</si>
  <si>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</si>
  <si>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</si>
  <si>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</si>
  <si>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</si>
  <si>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</si>
  <si>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</si>
  <si>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</si>
  <si>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</si>
  <si>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</si>
  <si>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</si>
  <si>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</si>
  <si>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</si>
  <si>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</si>
  <si>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</si>
  <si>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</si>
  <si>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</si>
  <si>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</si>
  <si>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</si>
  <si>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</si>
  <si>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</si>
  <si>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</si>
  <si>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</si>
  <si>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</si>
  <si>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</si>
  <si>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</si>
  <si>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</si>
  <si>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</si>
  <si>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</si>
  <si>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</si>
  <si>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</si>
  <si>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</si>
  <si>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</si>
  <si>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</si>
  <si>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</si>
  <si>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</si>
  <si>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</si>
  <si>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</si>
  <si>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</si>
  <si>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</si>
  <si>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</si>
  <si>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</si>
  <si>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</si>
  <si>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</si>
  <si>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</si>
  <si>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</si>
  <si>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</si>
  <si>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</si>
  <si>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</si>
  <si>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</si>
  <si>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</si>
  <si>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</si>
  <si>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</si>
  <si>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</si>
  <si>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</si>
  <si>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</si>
  <si>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</si>
  <si>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</si>
  <si>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</si>
  <si>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</si>
  <si>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</si>
  <si>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</si>
  <si>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</si>
  <si>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</si>
  <si>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</si>
  <si>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</si>
  <si>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</si>
  <si>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</si>
  <si>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</si>
  <si>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</si>
  <si>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</si>
  <si>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</si>
  <si>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</si>
  <si>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</si>
  <si>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</si>
  <si>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</si>
  <si>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</si>
  <si>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</si>
  <si>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</si>
  <si>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</si>
  <si>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</si>
  <si>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</si>
  <si>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</si>
  <si>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</si>
  <si>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</si>
  <si>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</si>
  <si>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</si>
  <si>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</si>
  <si>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</si>
  <si>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</si>
  <si>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</si>
  <si>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</si>
  <si>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</si>
  <si>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</si>
  <si>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</si>
  <si>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</si>
  <si>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</si>
  <si>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</si>
  <si>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</si>
  <si>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</si>
  <si>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</si>
  <si>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</si>
  <si>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</si>
  <si>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</si>
  <si>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</si>
  <si>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</si>
  <si>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</si>
  <si>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</si>
  <si>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</si>
  <si>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</si>
  <si>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</si>
  <si>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</si>
  <si>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</si>
  <si>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</si>
  <si>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</si>
  <si>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</si>
  <si>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</si>
  <si>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</si>
  <si>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</si>
  <si>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</si>
  <si>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</si>
  <si>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</si>
  <si>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</si>
  <si>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</si>
  <si>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</si>
  <si>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</si>
  <si>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</si>
  <si>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</si>
  <si>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</si>
  <si>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</si>
  <si>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</si>
  <si>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</si>
  <si>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</si>
  <si>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</si>
  <si>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</si>
  <si>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</si>
  <si>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</si>
  <si>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</si>
  <si>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</si>
  <si>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</si>
  <si>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</si>
  <si>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</si>
  <si>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</si>
  <si>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</si>
  <si>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</si>
  <si>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</si>
  <si>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</si>
  <si>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</si>
  <si>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</si>
  <si>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</si>
  <si>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</si>
  <si>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</si>
  <si>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</si>
  <si>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</si>
  <si>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</si>
  <si>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</si>
  <si>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</si>
  <si>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</si>
  <si>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</si>
  <si>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</si>
  <si>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</si>
  <si>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</si>
  <si>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</si>
  <si>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</si>
  <si>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</si>
  <si>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</si>
  <si>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</si>
  <si>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</si>
  <si>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</si>
  <si>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</si>
  <si>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</si>
  <si>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</si>
  <si>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</si>
  <si>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</si>
  <si>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</si>
  <si>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</si>
  <si>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</si>
  <si>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</si>
  <si>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</si>
  <si>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</si>
  <si>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</si>
  <si>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</si>
  <si>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</si>
  <si>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</si>
  <si>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</si>
  <si>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</si>
  <si>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</si>
  <si>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</si>
  <si>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</si>
  <si>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</si>
  <si>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</si>
  <si>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</si>
  <si>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</si>
  <si>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</si>
  <si>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</si>
  <si>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</si>
  <si>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</si>
  <si>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</si>
  <si>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</si>
  <si>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</si>
  <si>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</si>
  <si>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</si>
  <si>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</si>
  <si>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</si>
  <si>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</si>
  <si>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</si>
  <si>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</si>
  <si>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</si>
  <si>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</si>
  <si>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</si>
  <si>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</si>
  <si>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</si>
  <si>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</si>
  <si>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</si>
  <si>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</si>
  <si>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</si>
  <si>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</si>
  <si>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</si>
  <si>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</si>
  <si>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</si>
  <si>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</si>
  <si>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</si>
  <si>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</si>
  <si>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</si>
  <si>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</si>
  <si>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</si>
  <si>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</si>
  <si>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</si>
  <si>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</si>
  <si>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</si>
  <si>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</si>
  <si>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</si>
  <si>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</si>
  <si>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</si>
  <si>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</si>
  <si>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</si>
  <si>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</si>
  <si>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</si>
  <si>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</si>
  <si>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</si>
  <si>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</si>
  <si>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</si>
  <si>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</si>
  <si>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</si>
  <si>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</si>
  <si>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</si>
  <si>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</si>
  <si>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</si>
  <si>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</si>
  <si>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</si>
  <si>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</si>
  <si>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</si>
  <si>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</si>
  <si>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</si>
  <si>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</si>
  <si>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</si>
  <si>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</si>
  <si>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</si>
  <si>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</si>
  <si>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</si>
  <si>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</si>
  <si>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</si>
  <si>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</si>
  <si>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</si>
  <si>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</si>
  <si>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</si>
  <si>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</si>
  <si>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</si>
  <si>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</si>
  <si>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</si>
  <si>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</si>
  <si>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</si>
  <si>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</si>
  <si>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</si>
  <si>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</si>
  <si>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</si>
  <si>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</si>
  <si>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</si>
  <si>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</si>
  <si>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</si>
  <si>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</si>
  <si>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</si>
  <si>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</si>
  <si>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</si>
  <si>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</si>
  <si>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</si>
  <si>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</si>
  <si>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</si>
  <si>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</si>
  <si>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</si>
  <si>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</si>
  <si>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</si>
  <si>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</si>
  <si>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</si>
  <si>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</si>
  <si>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</si>
  <si>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</si>
  <si>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</si>
  <si>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</si>
  <si>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</si>
  <si>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</si>
  <si>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</si>
  <si>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</si>
  <si>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</si>
  <si>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</si>
  <si>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</si>
  <si>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</si>
  <si>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</si>
  <si>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</si>
  <si>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</si>
  <si>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</si>
  <si>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</si>
  <si>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</si>
  <si>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</si>
  <si>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</si>
  <si>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</si>
  <si>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</si>
  <si>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</si>
  <si>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</si>
  <si>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</si>
  <si>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</si>
  <si>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</si>
  <si>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</si>
  <si>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</si>
  <si>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</si>
  <si>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</si>
  <si>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</si>
  <si>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</si>
  <si>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</si>
  <si>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</si>
  <si>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</si>
  <si>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</si>
  <si>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</si>
  <si>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</si>
  <si>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</si>
  <si>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</si>
  <si>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</si>
  <si>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</si>
  <si>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</si>
  <si>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</si>
  <si>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</si>
  <si>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</si>
  <si>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</si>
  <si>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</si>
  <si>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</si>
  <si>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</si>
  <si>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</si>
  <si>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</si>
  <si>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</si>
  <si>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</si>
  <si>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</si>
  <si>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</si>
  <si>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</si>
  <si>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</si>
  <si>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</si>
  <si>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</si>
  <si>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</si>
  <si>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</si>
  <si>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</si>
  <si>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</si>
  <si>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</si>
  <si>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</si>
  <si>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</si>
  <si>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</si>
  <si>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</si>
  <si>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</si>
  <si>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</si>
  <si>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</si>
  <si>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</si>
  <si>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</si>
  <si>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</si>
  <si>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</si>
  <si>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</si>
  <si>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</si>
  <si>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</si>
  <si>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</si>
  <si>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</si>
  <si>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</si>
  <si>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</si>
  <si>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</si>
  <si>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</si>
  <si>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</si>
  <si>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</si>
  <si>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</si>
  <si>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</si>
  <si>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</si>
  <si>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</si>
  <si>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</si>
  <si>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</si>
  <si>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</si>
  <si>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</si>
  <si>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</si>
  <si>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</si>
  <si>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</si>
  <si>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</si>
  <si>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</si>
  <si>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</si>
  <si>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</si>
  <si>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</si>
  <si>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</si>
  <si>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</si>
  <si>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</si>
  <si>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</si>
  <si>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</si>
  <si>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</si>
  <si>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</si>
  <si>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</si>
  <si>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</si>
  <si>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</si>
  <si>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</si>
  <si>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</si>
  <si>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</si>
  <si>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</si>
  <si>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</si>
  <si>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</si>
  <si>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</si>
  <si>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</si>
  <si>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</si>
  <si>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</si>
  <si>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</si>
  <si>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</si>
  <si>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</si>
  <si>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</si>
  <si>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</si>
  <si>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</si>
  <si>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</si>
  <si>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</si>
  <si>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</si>
  <si>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</si>
  <si>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</si>
  <si>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</si>
  <si>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</si>
  <si>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</si>
  <si>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</si>
  <si>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</si>
  <si>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</si>
  <si>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</si>
  <si>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</si>
  <si>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</si>
  <si>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</si>
  <si>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</si>
  <si>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</si>
  <si>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</si>
  <si>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</si>
  <si>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</si>
  <si>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</si>
  <si>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</si>
  <si>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</si>
  <si>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</si>
  <si>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</si>
  <si>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</si>
  <si>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</si>
  <si>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</si>
  <si>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</si>
  <si>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</si>
  <si>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</si>
  <si>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</si>
  <si>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</si>
  <si>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</si>
  <si>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</si>
  <si>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</si>
  <si>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</si>
  <si>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</si>
  <si>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</si>
  <si>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</si>
  <si>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</si>
  <si>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</si>
  <si>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</si>
  <si>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</si>
  <si>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</si>
  <si>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</si>
  <si>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</si>
  <si>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</si>
  <si>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</si>
  <si>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</si>
  <si>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</si>
  <si>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</si>
  <si>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</si>
  <si>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</si>
  <si>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</si>
  <si>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</si>
  <si>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</si>
  <si>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</si>
  <si>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</si>
  <si>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</si>
  <si>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</si>
  <si>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</si>
  <si>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</si>
  <si>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</si>
  <si>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</si>
  <si>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</si>
  <si>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</si>
  <si>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</si>
  <si>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</si>
  <si>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</si>
  <si>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</si>
  <si>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</si>
  <si>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</si>
  <si>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</si>
  <si>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</si>
  <si>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</si>
  <si>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</si>
  <si>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</si>
  <si>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</si>
  <si>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</si>
  <si>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</si>
  <si>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</si>
  <si>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</si>
  <si>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</si>
  <si>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</si>
  <si>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</si>
  <si>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</si>
  <si>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</si>
  <si>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</si>
  <si>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</si>
  <si>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</si>
  <si>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</si>
  <si>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</si>
  <si>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</si>
  <si>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</si>
  <si>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</si>
  <si>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</si>
  <si>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</si>
  <si>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</si>
  <si>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</si>
  <si>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</si>
  <si>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</si>
  <si>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</si>
  <si>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</si>
  <si>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</si>
  <si>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</si>
  <si>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</si>
  <si>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</si>
  <si>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</si>
  <si>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</si>
  <si>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</si>
  <si>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</si>
  <si>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</si>
  <si>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</si>
  <si>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</si>
  <si>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</si>
  <si>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</si>
  <si>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</si>
  <si>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</si>
  <si>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</si>
  <si>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</si>
  <si>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</si>
  <si>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</si>
  <si>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</si>
  <si>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</si>
  <si>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</si>
  <si>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</si>
  <si>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</si>
  <si>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</si>
  <si>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</si>
  <si>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</si>
  <si>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</si>
  <si>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</si>
  <si>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</si>
  <si>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</si>
  <si>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</si>
  <si>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</si>
  <si>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</si>
  <si>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</si>
  <si>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</si>
  <si>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</si>
  <si>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</si>
  <si>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</si>
  <si>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</si>
  <si>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</si>
  <si>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</si>
  <si>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</si>
  <si>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</si>
  <si>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</si>
  <si>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</si>
  <si>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</si>
  <si>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</si>
  <si>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</si>
  <si>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</si>
  <si>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</si>
  <si>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</si>
  <si>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</si>
  <si>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</si>
  <si>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</si>
  <si>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</si>
  <si>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</si>
  <si>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</si>
  <si>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</si>
  <si>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</si>
  <si>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</si>
  <si>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</si>
  <si>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</si>
  <si>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</si>
  <si>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</si>
  <si>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</si>
  <si>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</si>
  <si>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</si>
  <si>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</si>
  <si>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</si>
  <si>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</si>
  <si>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</si>
  <si>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</si>
  <si>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</si>
  <si>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</si>
  <si>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</si>
  <si>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</si>
  <si>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</si>
  <si>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</si>
  <si>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</si>
  <si>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</si>
  <si>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</si>
  <si>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</si>
  <si>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</si>
  <si>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</si>
  <si>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</si>
  <si>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</si>
  <si>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</si>
  <si>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</si>
  <si>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</si>
  <si>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</si>
  <si>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</si>
  <si>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</si>
  <si>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</si>
  <si>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</si>
  <si>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</si>
  <si>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</si>
  <si>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</si>
  <si>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</si>
  <si>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</si>
  <si>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</si>
  <si>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</si>
  <si>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</si>
  <si>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</si>
  <si>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</si>
  <si>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</si>
  <si>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</si>
  <si>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</si>
  <si>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</si>
  <si>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</si>
  <si>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</si>
  <si>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</si>
  <si>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</si>
  <si>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</si>
  <si>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</si>
  <si>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</si>
  <si>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</si>
  <si>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</si>
  <si>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</si>
  <si>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</si>
  <si>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</si>
  <si>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</si>
  <si>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</si>
  <si>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</si>
  <si>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</si>
  <si>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</si>
  <si>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</si>
  <si>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</si>
  <si>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</si>
  <si>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</si>
  <si>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</si>
  <si>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</si>
  <si>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</si>
  <si>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</si>
  <si>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</si>
  <si>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</si>
  <si>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</si>
  <si>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</si>
  <si>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</si>
  <si>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</si>
  <si>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</si>
  <si>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</si>
  <si>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</si>
  <si>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</si>
  <si>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</si>
  <si>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</si>
  <si>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</si>
  <si>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</si>
  <si>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</si>
  <si>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</si>
  <si>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</si>
  <si>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</si>
  <si>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</si>
  <si>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</si>
  <si>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</si>
  <si>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</si>
  <si>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</si>
  <si>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</si>
  <si>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</si>
  <si>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</si>
  <si>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</si>
  <si>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</si>
  <si>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</si>
  <si>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</si>
  <si>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</si>
  <si>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</si>
  <si>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</si>
  <si>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</si>
  <si>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</si>
  <si>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</si>
  <si>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</si>
  <si>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</si>
  <si>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</si>
  <si>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</si>
  <si>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</si>
  <si>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</si>
  <si>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</si>
  <si>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</si>
  <si>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</si>
  <si>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</si>
  <si>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</si>
  <si>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</si>
  <si>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</si>
  <si>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</si>
  <si>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</si>
  <si>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</si>
  <si>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</si>
  <si>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</si>
  <si>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</si>
  <si>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</si>
  <si>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</si>
  <si>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</si>
  <si>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</si>
  <si>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</si>
  <si>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</si>
  <si>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</si>
  <si>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</si>
  <si>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</si>
  <si>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</si>
  <si>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</si>
  <si>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</si>
  <si>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</si>
  <si>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</si>
  <si>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</si>
  <si>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</si>
  <si>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</si>
  <si>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</si>
  <si>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</si>
  <si>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</si>
  <si>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</si>
  <si>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</si>
  <si>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</si>
  <si>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</si>
  <si>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</si>
  <si>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</si>
  <si>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</si>
  <si>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</si>
  <si>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</si>
  <si>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</si>
  <si>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</si>
  <si>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</si>
  <si>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</si>
  <si>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</si>
  <si>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</si>
  <si>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</si>
  <si>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</si>
  <si>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</si>
  <si>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</si>
  <si>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</si>
  <si>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</si>
  <si>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</si>
  <si>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</si>
  <si>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</si>
  <si>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</si>
  <si>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</si>
  <si>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</si>
  <si>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</si>
  <si>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</si>
  <si>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</si>
  <si>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</si>
  <si>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</si>
  <si>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</si>
  <si>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</si>
  <si>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</si>
  <si>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</si>
  <si>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</si>
  <si>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</si>
  <si>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</si>
  <si>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</si>
  <si>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</si>
  <si>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</si>
  <si>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</si>
  <si>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</si>
  <si>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</si>
  <si>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</si>
  <si>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</si>
  <si>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</si>
  <si>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</si>
  <si>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</si>
  <si>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</si>
  <si>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</si>
  <si>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</si>
  <si>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</si>
  <si>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</si>
  <si>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</si>
  <si>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</si>
  <si>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</si>
  <si>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</si>
  <si>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</si>
  <si>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</si>
  <si>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</si>
  <si>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</si>
  <si>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</si>
  <si>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</si>
  <si>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</si>
  <si>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</si>
  <si>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</si>
  <si>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</si>
  <si>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</si>
  <si>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</si>
  <si>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</si>
  <si>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</si>
  <si>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</si>
  <si>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</si>
  <si>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</si>
  <si>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</si>
  <si>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</si>
  <si>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</si>
  <si>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</si>
  <si>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</si>
  <si>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</si>
  <si>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</si>
  <si>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</si>
  <si>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</si>
  <si>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</si>
  <si>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</si>
  <si>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</si>
  <si>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</si>
  <si>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</si>
  <si>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</si>
  <si>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</si>
  <si>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</si>
  <si>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</si>
  <si>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</si>
  <si>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</si>
  <si>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</si>
  <si>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</si>
  <si>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</si>
  <si>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</si>
  <si>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</si>
  <si>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</si>
  <si>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</si>
  <si>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</si>
  <si>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</si>
  <si>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</si>
  <si>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</si>
  <si>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</si>
  <si>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</si>
  <si>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</si>
  <si>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</si>
  <si>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</si>
  <si>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</si>
  <si>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</si>
  <si>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</si>
  <si>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</si>
  <si>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</si>
  <si>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</si>
  <si>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</si>
  <si>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</si>
  <si>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</si>
  <si>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</si>
  <si>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</si>
  <si>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</si>
  <si>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</si>
  <si>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</si>
  <si>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</si>
  <si>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</si>
  <si>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</si>
  <si>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</si>
  <si>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</si>
  <si>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</si>
  <si>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</si>
  <si>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</si>
  <si>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</si>
  <si>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</si>
  <si>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</si>
  <si>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</si>
  <si>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</si>
  <si>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</si>
  <si>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</si>
  <si>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</si>
  <si>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</si>
  <si>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</si>
  <si>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</si>
  <si>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</si>
  <si>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</si>
  <si>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</si>
  <si>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</si>
  <si>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</si>
  <si>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</si>
  <si>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</si>
  <si>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</si>
  <si>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</si>
  <si>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</si>
  <si>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</si>
  <si>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</si>
  <si>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</si>
  <si>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</si>
  <si>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</si>
  <si>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</si>
  <si>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</si>
  <si>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</si>
  <si>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</si>
  <si>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</si>
  <si>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</si>
  <si>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</si>
  <si>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</si>
  <si>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</si>
  <si>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</si>
  <si>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</si>
  <si>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</si>
  <si>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</si>
  <si>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</si>
  <si>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</si>
  <si>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</si>
  <si>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</si>
  <si>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</si>
  <si>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</si>
  <si>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</si>
  <si>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</si>
  <si>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</si>
  <si>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</si>
  <si>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</si>
  <si>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</si>
  <si>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</si>
  <si>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</si>
  <si>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</si>
  <si>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</si>
  <si>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</si>
  <si>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</si>
  <si>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</si>
  <si>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</si>
  <si>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</si>
  <si>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</si>
  <si>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</si>
  <si>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</si>
  <si>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</si>
  <si>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</si>
  <si>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</si>
  <si>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</si>
  <si>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</si>
  <si>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</si>
  <si>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</si>
  <si>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</si>
  <si>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</si>
  <si>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</si>
  <si>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</si>
  <si>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</si>
  <si>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</si>
  <si>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</si>
  <si>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</si>
  <si>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</si>
  <si>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</si>
  <si>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</si>
  <si>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</si>
  <si>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</si>
  <si>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</si>
  <si>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</si>
  <si>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</si>
  <si>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</si>
  <si>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</si>
  <si>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</si>
  <si>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</si>
  <si>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</si>
  <si>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</si>
  <si>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</si>
  <si>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</si>
  <si>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</si>
  <si>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</si>
  <si>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</si>
  <si>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</si>
  <si>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</si>
  <si>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</si>
  <si>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</si>
  <si>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</si>
  <si>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</si>
  <si>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</si>
  <si>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</si>
  <si>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</si>
  <si>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</si>
  <si>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</si>
  <si>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</si>
  <si>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</si>
  <si>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</si>
  <si>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</si>
  <si>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</si>
  <si>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</si>
  <si>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</si>
  <si>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</si>
  <si>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</si>
  <si>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</si>
  <si>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</si>
  <si>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</si>
  <si>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</si>
  <si>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</si>
  <si>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</si>
  <si>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</si>
  <si>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</si>
  <si>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</si>
  <si>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</si>
  <si>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</si>
  <si>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</si>
  <si>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</si>
  <si>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</si>
  <si>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</si>
  <si>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</si>
  <si>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</si>
  <si>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</si>
  <si>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</si>
  <si>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</si>
  <si>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</si>
  <si>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</si>
  <si>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</si>
  <si>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</si>
  <si>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</si>
  <si>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</si>
  <si>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</si>
  <si>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</si>
  <si>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</si>
  <si>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</si>
  <si>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</si>
  <si>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</si>
  <si>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</si>
  <si>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</si>
  <si>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</si>
  <si>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</si>
  <si>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</si>
  <si>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</si>
  <si>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</si>
  <si>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</si>
  <si>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</si>
  <si>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</si>
  <si>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</si>
  <si>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</si>
  <si>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</si>
  <si>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</si>
  <si>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</si>
  <si>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</si>
  <si>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</si>
  <si>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</si>
  <si>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</si>
  <si>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</si>
  <si>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</si>
  <si>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</si>
  <si>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</si>
  <si>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</si>
  <si>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</si>
  <si>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</si>
  <si>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</si>
  <si>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</si>
  <si>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</si>
  <si>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</si>
  <si>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</si>
  <si>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</si>
  <si>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</si>
  <si>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</si>
  <si>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</si>
  <si>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</si>
  <si>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</si>
  <si>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</si>
  <si>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</si>
  <si>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</si>
  <si>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</si>
  <si>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</si>
  <si>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</si>
  <si>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</si>
  <si>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</si>
  <si>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</si>
  <si>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</si>
  <si>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</si>
  <si>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</si>
  <si>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</si>
  <si>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</si>
  <si>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</si>
  <si>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</si>
  <si>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</si>
  <si>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</si>
  <si>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</si>
  <si>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</si>
  <si>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</si>
  <si>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</si>
  <si>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</si>
  <si>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</si>
  <si>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</si>
  <si>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</si>
  <si>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</si>
  <si>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</si>
  <si>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</si>
  <si>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</si>
  <si>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</si>
  <si>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</si>
  <si>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</si>
  <si>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</si>
  <si>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</si>
  <si>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</si>
  <si>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</si>
  <si>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</si>
  <si>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</si>
  <si>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</si>
  <si>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</si>
  <si>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</si>
  <si>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</si>
  <si>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</si>
  <si>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</si>
  <si>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</si>
  <si>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</si>
  <si>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</si>
  <si>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</si>
  <si>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</si>
  <si>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</si>
  <si>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</si>
  <si>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</si>
  <si>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</si>
  <si>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</si>
  <si>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</si>
  <si>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</si>
  <si>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</si>
  <si>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</si>
  <si>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</si>
  <si>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</si>
  <si>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</si>
  <si>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</si>
  <si>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</si>
  <si>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</si>
  <si>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</si>
  <si>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</si>
  <si>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</si>
  <si>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</si>
  <si>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</si>
  <si>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</si>
  <si>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</si>
  <si>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</si>
  <si>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</si>
  <si>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</si>
  <si>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</si>
  <si>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</si>
  <si>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</si>
  <si>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</si>
  <si>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</si>
  <si>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</si>
  <si>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</si>
  <si>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</si>
  <si>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</si>
  <si>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</si>
  <si>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</si>
  <si>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</si>
  <si>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</si>
  <si>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</si>
  <si>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</si>
  <si>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</si>
  <si>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</si>
  <si>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</si>
  <si>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</si>
  <si>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</si>
  <si>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</si>
  <si>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</si>
  <si>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</si>
  <si>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</si>
  <si>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</si>
  <si>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</si>
  <si>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</si>
  <si>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</si>
  <si>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</si>
  <si>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</si>
  <si>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</si>
  <si>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</si>
  <si>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</si>
  <si>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</si>
  <si>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</si>
  <si>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</si>
  <si>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</si>
  <si>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</si>
  <si>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</si>
  <si>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</si>
  <si>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</si>
  <si>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</si>
  <si>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</si>
  <si>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</si>
  <si>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</si>
  <si>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</si>
  <si>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</si>
  <si>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</si>
  <si>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</si>
  <si>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</si>
  <si>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</si>
  <si>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</si>
  <si>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</si>
  <si>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</si>
  <si>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</si>
  <si>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</si>
  <si>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</si>
  <si>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</si>
  <si>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</si>
  <si>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</si>
  <si>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</si>
  <si>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</si>
  <si>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</si>
  <si>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</si>
  <si>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</si>
  <si>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</si>
  <si>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</si>
  <si>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</si>
  <si>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</si>
  <si>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</si>
  <si>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</si>
  <si>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</si>
  <si>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</si>
  <si>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</si>
  <si>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</si>
  <si>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</si>
  <si>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</si>
  <si>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</si>
  <si>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</si>
  <si>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</si>
  <si>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</si>
  <si>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</si>
  <si>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</si>
  <si>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</si>
  <si>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</si>
  <si>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</si>
  <si>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</si>
  <si>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</si>
  <si>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</si>
  <si>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</si>
  <si>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</si>
  <si>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</si>
  <si>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</si>
  <si>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</si>
  <si>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</si>
  <si>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</si>
  <si>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</si>
  <si>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</si>
  <si>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</si>
  <si>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</si>
  <si>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</si>
  <si>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</si>
  <si>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</si>
  <si>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</si>
  <si>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</si>
  <si>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</si>
  <si>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</si>
  <si>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</si>
  <si>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</si>
  <si>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</si>
  <si>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</si>
  <si>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</si>
  <si>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</si>
  <si>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</si>
  <si>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</si>
  <si>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</si>
  <si>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</si>
  <si>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</si>
  <si>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</si>
  <si>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</si>
  <si>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</si>
  <si>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</si>
  <si>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</si>
  <si>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</si>
  <si>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</si>
  <si>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</si>
  <si>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</si>
  <si>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</si>
  <si>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</si>
  <si>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</si>
  <si>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</si>
  <si>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</si>
  <si>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</si>
  <si>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</si>
  <si>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</si>
  <si>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</si>
  <si>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</si>
  <si>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</si>
  <si>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</si>
  <si>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</si>
  <si>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</si>
  <si>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</si>
  <si>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</si>
  <si>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</si>
  <si>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</si>
  <si>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</si>
  <si>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</si>
  <si>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</si>
  <si>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</si>
  <si>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</si>
  <si>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</si>
  <si>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</si>
  <si>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</si>
  <si>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</si>
  <si>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</si>
  <si>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</si>
  <si>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</si>
  <si>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</si>
  <si>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</si>
  <si>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</si>
  <si>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</si>
  <si>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</si>
  <si>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</si>
  <si>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</si>
  <si>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</si>
  <si>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</si>
  <si>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</si>
  <si>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</si>
  <si>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</si>
  <si>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</si>
  <si>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</si>
  <si>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</si>
  <si>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</si>
  <si>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</si>
  <si>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</si>
  <si>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</si>
  <si>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</si>
  <si>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</si>
  <si>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</si>
  <si>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</si>
  <si>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</si>
  <si>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</si>
  <si>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</si>
  <si>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</si>
  <si>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</si>
  <si>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</si>
  <si>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</si>
  <si>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</si>
  <si>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</si>
  <si>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</si>
  <si>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</si>
  <si>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</si>
  <si>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</si>
  <si>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</si>
  <si>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</si>
  <si>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</si>
  <si>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</si>
  <si>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</si>
  <si>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</si>
  <si>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</si>
  <si>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</si>
  <si>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</si>
  <si>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</si>
  <si>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</si>
  <si>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</si>
  <si>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</si>
  <si>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</si>
  <si>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</si>
  <si>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</si>
  <si>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</si>
  <si>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</si>
  <si>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</si>
  <si>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</si>
  <si>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</si>
  <si>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</si>
  <si>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</si>
  <si>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</si>
  <si>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</si>
  <si>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</si>
  <si>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</si>
  <si>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</si>
  <si>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</si>
  <si>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</si>
  <si>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</si>
  <si>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</si>
  <si>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</si>
  <si>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</si>
  <si>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</si>
  <si>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</si>
  <si>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</si>
  <si>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</si>
  <si>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</si>
  <si>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</si>
  <si>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</si>
  <si>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</si>
  <si>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</si>
  <si>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</si>
  <si>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</si>
  <si>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</si>
  <si>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</si>
  <si>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</si>
  <si>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</si>
  <si>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</si>
  <si>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</si>
  <si>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</si>
  <si>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</si>
  <si>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</si>
  <si>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</si>
  <si>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</si>
  <si>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</si>
  <si>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</si>
  <si>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</si>
  <si>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</si>
  <si>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</si>
  <si>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</si>
  <si>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</si>
  <si>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</si>
  <si>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</si>
  <si>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</si>
  <si>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</si>
  <si>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</si>
  <si>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</si>
  <si>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</si>
  <si>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</si>
  <si>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</si>
  <si>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</si>
  <si>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</si>
  <si>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</si>
  <si>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</si>
  <si>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</si>
  <si>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</si>
  <si>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</si>
  <si>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</si>
  <si>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</si>
  <si>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</si>
  <si>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</si>
  <si>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</si>
  <si>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</si>
  <si>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</si>
  <si>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</si>
  <si>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</si>
  <si>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</si>
  <si>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</si>
  <si>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</si>
  <si>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</si>
  <si>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</si>
  <si>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</si>
  <si>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</si>
  <si>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</si>
  <si>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</si>
  <si>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</si>
  <si>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</si>
  <si>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</si>
  <si>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</si>
  <si>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</si>
  <si>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</si>
  <si>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</si>
  <si>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</si>
  <si>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</si>
  <si>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</si>
  <si>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</si>
  <si>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</si>
  <si>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</si>
  <si>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</si>
  <si>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</si>
  <si>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</si>
  <si>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</si>
  <si>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</si>
  <si>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</si>
  <si>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</si>
  <si>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</si>
  <si>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</si>
  <si>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</si>
  <si>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</si>
  <si>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</si>
  <si>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</si>
  <si>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</si>
  <si>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</si>
  <si>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</si>
  <si>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</si>
  <si>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</si>
  <si>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</si>
  <si>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</si>
  <si>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</si>
  <si>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</si>
  <si>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</si>
  <si>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</si>
  <si>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</si>
  <si>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</si>
  <si>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</si>
  <si>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</si>
  <si>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</si>
  <si>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</si>
  <si>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</si>
  <si>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</si>
  <si>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</si>
  <si>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</si>
  <si>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</si>
  <si>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</si>
  <si>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</si>
  <si>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</si>
  <si>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</si>
  <si>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</si>
  <si>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</si>
  <si>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</si>
  <si>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</si>
  <si>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</si>
  <si>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</si>
  <si>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</si>
  <si>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</si>
  <si>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</si>
  <si>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</si>
  <si>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</si>
  <si>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</si>
  <si>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</si>
  <si>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</si>
  <si>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</si>
  <si>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</si>
  <si>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</si>
  <si>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</si>
  <si>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</si>
  <si>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</si>
  <si>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</si>
  <si>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</si>
  <si>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</si>
  <si>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</si>
  <si>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</si>
  <si>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</si>
  <si>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</si>
  <si>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</si>
  <si>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</si>
  <si>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</si>
  <si>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</si>
  <si>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</si>
  <si>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</si>
  <si>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</si>
  <si>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</si>
  <si>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</si>
  <si>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</si>
  <si>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</si>
  <si>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</si>
  <si>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</si>
  <si>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</si>
  <si>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</si>
  <si>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</si>
  <si>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</si>
  <si>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</si>
  <si>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</si>
  <si>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</si>
  <si>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</si>
  <si>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</si>
  <si>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</si>
  <si>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</si>
  <si>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</si>
  <si>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</si>
  <si>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</si>
  <si>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</si>
  <si>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</si>
  <si>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</si>
  <si>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</si>
  <si>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</si>
  <si>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</si>
  <si>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</si>
  <si>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</si>
  <si>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</si>
  <si>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</si>
  <si>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</si>
  <si>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</si>
  <si>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</si>
  <si>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</si>
  <si>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</si>
  <si>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</si>
  <si>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</si>
  <si>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</si>
  <si>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</si>
  <si>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</si>
  <si>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</si>
  <si>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</si>
  <si>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</si>
  <si>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</si>
  <si>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</si>
  <si>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</si>
  <si>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</si>
  <si>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</si>
  <si>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</si>
  <si>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</si>
  <si>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</si>
  <si>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</si>
  <si>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</si>
  <si>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</si>
  <si>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</si>
  <si>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</si>
  <si>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</si>
  <si>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</si>
  <si>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</si>
  <si>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</si>
  <si>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</si>
  <si>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</si>
  <si>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</si>
  <si>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</si>
  <si>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</si>
  <si>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</si>
  <si>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</si>
  <si>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</si>
  <si>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</si>
  <si>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</si>
  <si>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</si>
  <si>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</si>
  <si>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</si>
  <si>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</si>
  <si>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</si>
  <si>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</si>
  <si>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</si>
  <si>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</si>
  <si>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</si>
  <si>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</si>
  <si>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</si>
  <si>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</si>
  <si>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</si>
  <si>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</si>
  <si>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</si>
  <si>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</si>
  <si>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</si>
  <si>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</si>
  <si>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</si>
  <si>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</si>
  <si>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</si>
  <si>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</si>
  <si>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</si>
  <si>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</si>
  <si>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</si>
  <si>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</si>
  <si>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</si>
  <si>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</si>
  <si>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</si>
  <si>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</si>
  <si>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</si>
  <si>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</si>
  <si>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</si>
  <si>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</si>
  <si>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</si>
  <si>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</si>
  <si>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</si>
  <si>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</si>
  <si>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</si>
  <si>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</si>
  <si>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</si>
  <si>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</si>
  <si>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</si>
  <si>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</si>
  <si>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</si>
  <si>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</si>
  <si>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</si>
  <si>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</si>
  <si>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</si>
  <si>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</si>
  <si>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</si>
  <si>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</si>
  <si>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</si>
  <si>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</si>
  <si>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</si>
  <si>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</si>
  <si>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</si>
  <si>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</si>
  <si>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</si>
  <si>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</si>
  <si>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</si>
  <si>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</si>
  <si>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</si>
  <si>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</si>
  <si>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</si>
  <si>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</si>
  <si>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</si>
  <si>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</si>
  <si>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</si>
  <si>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</si>
  <si>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</si>
  <si>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</si>
  <si>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</si>
  <si>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</si>
  <si>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</si>
  <si>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</si>
  <si>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</si>
  <si>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</si>
  <si>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</si>
  <si>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</si>
  <si>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</si>
  <si>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</si>
  <si>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</si>
  <si>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</si>
  <si>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</si>
  <si>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</si>
  <si>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</si>
  <si>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</si>
  <si>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</si>
  <si>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</si>
  <si>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</si>
  <si>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</si>
  <si>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</si>
  <si>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</si>
  <si>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</si>
  <si>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</si>
  <si>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</si>
  <si>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</si>
  <si>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</si>
  <si>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</si>
  <si>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</si>
  <si>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</si>
  <si>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</si>
  <si>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</si>
  <si>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</si>
  <si>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</si>
  <si>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</si>
  <si>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</si>
  <si>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</si>
  <si>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</si>
  <si>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</si>
  <si>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</si>
  <si>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</si>
  <si>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</si>
  <si>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</si>
  <si>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</si>
  <si>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</si>
  <si>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</si>
  <si>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</si>
  <si>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</si>
  <si>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</si>
  <si>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</si>
  <si>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</si>
  <si>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</si>
  <si>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</si>
  <si>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</si>
  <si>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</si>
  <si>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</si>
  <si>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</si>
  <si>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</si>
  <si>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</si>
  <si>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</si>
  <si>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</si>
  <si>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</si>
  <si>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</si>
  <si>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</si>
  <si>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</si>
  <si>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</si>
  <si>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</si>
  <si>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</si>
  <si>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</si>
  <si>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</si>
  <si>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</si>
  <si>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</si>
  <si>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</si>
  <si>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</si>
  <si>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</si>
  <si>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</si>
  <si>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</si>
  <si>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</si>
  <si>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</si>
  <si>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</si>
  <si>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</si>
  <si>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</si>
  <si>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</si>
  <si>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</si>
  <si>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</si>
  <si>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</si>
  <si>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</si>
  <si>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</si>
  <si>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</si>
  <si>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</si>
  <si>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</si>
  <si>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</si>
  <si>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</si>
  <si>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</si>
  <si>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</si>
  <si>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</si>
  <si>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</si>
  <si>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</si>
  <si>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</si>
  <si>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</si>
  <si>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</si>
  <si>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</si>
  <si>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</si>
  <si>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</si>
  <si>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</si>
  <si>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</si>
  <si>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</si>
  <si>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</si>
  <si>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</si>
  <si>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</si>
  <si>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</si>
  <si>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</si>
  <si>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</si>
  <si>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</si>
  <si>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</si>
  <si>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</si>
  <si>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</si>
  <si>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</si>
  <si>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</si>
  <si>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</si>
  <si>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</si>
  <si>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</si>
  <si>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</si>
  <si>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</si>
  <si>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</si>
  <si>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</si>
  <si>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</si>
  <si>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</si>
  <si>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</si>
  <si>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</si>
  <si>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</si>
  <si>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</si>
  <si>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</si>
  <si>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</si>
  <si>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</si>
  <si>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</si>
  <si>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</si>
  <si>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</si>
  <si>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</si>
  <si>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</si>
  <si>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</si>
  <si>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</si>
  <si>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</si>
  <si>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</si>
  <si>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</si>
  <si>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</si>
  <si>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</si>
  <si>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</si>
  <si>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</si>
  <si>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</si>
  <si>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</si>
  <si>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</si>
  <si>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</si>
  <si>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</si>
  <si>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</si>
  <si>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</si>
  <si>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</si>
  <si>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</si>
  <si>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</si>
  <si>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</si>
  <si>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</si>
  <si>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</si>
  <si>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</si>
  <si>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</si>
  <si>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</si>
  <si>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</si>
  <si>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</si>
  <si>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</si>
  <si>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</si>
  <si>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</si>
  <si>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</si>
  <si>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</si>
  <si>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</si>
  <si>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</si>
  <si>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</si>
  <si>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</si>
  <si>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</si>
  <si>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</si>
  <si>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</si>
  <si>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</si>
  <si>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</si>
  <si>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</si>
  <si>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</si>
  <si>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</si>
  <si>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</si>
  <si>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</si>
  <si>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</si>
  <si>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</si>
  <si>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</si>
  <si>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</si>
  <si>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</si>
  <si>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</si>
  <si>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</si>
  <si>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</si>
  <si>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</si>
  <si>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</si>
  <si>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</si>
  <si>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</si>
  <si>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</si>
  <si>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</si>
  <si>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</si>
  <si>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</si>
  <si>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</si>
  <si>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</si>
  <si>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</si>
  <si>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</si>
  <si>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</si>
  <si>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</si>
  <si>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</si>
  <si>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</si>
  <si>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</si>
  <si>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</si>
  <si>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</si>
  <si>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</si>
  <si>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</si>
  <si>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</si>
  <si>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</si>
  <si>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</si>
  <si>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</si>
  <si>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</si>
  <si>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</si>
  <si>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</si>
  <si>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</si>
  <si>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</si>
  <si>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</si>
  <si>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</si>
  <si>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</si>
  <si>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</si>
  <si>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</si>
  <si>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</si>
  <si>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</si>
  <si>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</si>
  <si>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</si>
  <si>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</si>
  <si>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</si>
  <si>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</si>
  <si>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</si>
  <si>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</si>
  <si>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</si>
  <si>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</si>
  <si>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</si>
  <si>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</si>
  <si>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</si>
  <si>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</si>
  <si>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</si>
  <si>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</si>
  <si>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</si>
  <si>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</si>
  <si>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</si>
  <si>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</si>
  <si>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</si>
  <si>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</si>
  <si>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</si>
  <si>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</si>
  <si>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</si>
  <si>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</si>
  <si>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</si>
  <si>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</si>
  <si>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</si>
  <si>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</si>
  <si>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</si>
  <si>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</si>
  <si>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</si>
  <si>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</si>
  <si>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</si>
  <si>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</si>
  <si>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</si>
  <si>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</si>
  <si>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</si>
  <si>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</si>
  <si>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</si>
  <si>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</si>
  <si>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</si>
  <si>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</si>
  <si>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</si>
  <si>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</si>
  <si>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</si>
  <si>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</si>
  <si>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</si>
  <si>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</si>
  <si>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</si>
  <si>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</si>
  <si>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</si>
  <si>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</si>
  <si>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</si>
  <si>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</si>
  <si>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</si>
  <si>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</si>
  <si>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</si>
  <si>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</si>
  <si>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</si>
  <si>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</si>
  <si>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</si>
  <si>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</si>
  <si>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</si>
  <si>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</si>
  <si>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</si>
  <si>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</si>
  <si>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</si>
  <si>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</si>
  <si>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</si>
  <si>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</si>
  <si>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</si>
  <si>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</si>
  <si>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</si>
  <si>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</si>
  <si>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</si>
  <si>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</si>
  <si>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</si>
  <si>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</si>
  <si>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</si>
  <si>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</si>
  <si>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</si>
  <si>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</si>
  <si>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</si>
  <si>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</si>
  <si>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</si>
  <si>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</si>
  <si>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</si>
  <si>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</si>
  <si>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</si>
  <si>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</si>
  <si>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</si>
  <si>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</si>
  <si>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</si>
  <si>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</si>
  <si>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</si>
  <si>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</si>
  <si>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</si>
  <si>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</si>
  <si>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</si>
  <si>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</si>
  <si>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</si>
  <si>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</si>
  <si>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</si>
  <si>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</si>
  <si>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</si>
  <si>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</si>
  <si>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</si>
  <si>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</si>
  <si>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</si>
  <si>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</si>
  <si>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</si>
  <si>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</si>
  <si>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</si>
  <si>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</si>
  <si>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</si>
  <si>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</si>
  <si>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</si>
  <si>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</si>
  <si>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</si>
  <si>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</si>
  <si>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</si>
  <si>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</si>
  <si>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</si>
  <si>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</si>
  <si>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</si>
  <si>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</si>
  <si>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</si>
  <si>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</si>
  <si>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</si>
  <si>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</si>
  <si>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</si>
  <si>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</si>
  <si>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</si>
  <si>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</si>
  <si>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</si>
  <si>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</si>
  <si>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</si>
  <si>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</si>
  <si>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</si>
  <si>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</si>
  <si>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</si>
  <si>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</si>
  <si>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</si>
  <si>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</si>
  <si>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</si>
  <si>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</si>
  <si>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</si>
  <si>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</si>
  <si>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</si>
  <si>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</si>
  <si>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</si>
  <si>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</si>
  <si>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</si>
  <si>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</si>
  <si>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</si>
  <si>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</si>
  <si>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</si>
  <si>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</si>
  <si>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</si>
  <si>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</si>
  <si>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</si>
  <si>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</si>
  <si>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</si>
  <si>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</si>
  <si>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</si>
  <si>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</si>
  <si>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</si>
  <si>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</si>
  <si>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</si>
  <si>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</si>
  <si>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</si>
  <si>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</si>
  <si>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</si>
  <si>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</si>
  <si>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</si>
  <si>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</si>
  <si>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</si>
  <si>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</si>
  <si>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</si>
  <si>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</si>
  <si>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</si>
  <si>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</si>
  <si>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</si>
  <si>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</si>
  <si>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</si>
  <si>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</si>
  <si>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</si>
  <si>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</si>
  <si>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</si>
  <si>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</si>
  <si>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</si>
  <si>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</si>
  <si>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</si>
  <si>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</si>
  <si>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</si>
  <si>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</si>
  <si>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</si>
  <si>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</si>
  <si>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</si>
  <si>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</si>
  <si>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</si>
  <si>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</si>
  <si>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</si>
  <si>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</si>
  <si>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</si>
  <si>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</si>
  <si>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</si>
  <si>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</si>
  <si>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</si>
  <si>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</si>
  <si>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</si>
  <si>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</si>
  <si>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</si>
  <si>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</si>
  <si>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</si>
  <si>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</si>
  <si>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</si>
  <si>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</si>
  <si>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</si>
  <si>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</si>
  <si>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</si>
  <si>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</si>
  <si>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</si>
  <si>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</si>
  <si>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</si>
  <si>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</si>
  <si>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</si>
  <si>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</si>
  <si>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</si>
  <si>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</si>
  <si>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</si>
  <si>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</si>
  <si>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</si>
  <si>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</si>
  <si>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</si>
  <si>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</si>
  <si>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</si>
  <si>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</si>
  <si>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</si>
  <si>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</si>
  <si>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</si>
  <si>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</si>
  <si>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</si>
  <si>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</si>
  <si>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</si>
  <si>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</si>
  <si>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</si>
  <si>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</si>
  <si>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</si>
  <si>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</si>
  <si>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</si>
  <si>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</si>
  <si>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</si>
  <si>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</si>
  <si>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</si>
  <si>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</si>
  <si>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</si>
  <si>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</si>
  <si>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</si>
  <si>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</si>
  <si>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</si>
  <si>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</si>
  <si>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</si>
  <si>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</si>
  <si>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</si>
  <si>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</si>
  <si>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</si>
  <si>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</si>
  <si>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</si>
  <si>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</si>
  <si>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</si>
  <si>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</si>
  <si>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</si>
  <si>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</si>
  <si>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</si>
  <si>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</si>
  <si>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</si>
  <si>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</si>
  <si>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</si>
  <si>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</si>
  <si>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</si>
  <si>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</si>
  <si>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</si>
  <si>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</si>
  <si>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</si>
  <si>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</si>
  <si>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</si>
  <si>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</si>
  <si>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</si>
  <si>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</si>
  <si>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</si>
  <si>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</si>
  <si>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</si>
  <si>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</si>
  <si>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</si>
  <si>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</si>
  <si>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</si>
  <si>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</si>
  <si>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</si>
  <si>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</si>
  <si>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</si>
  <si>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</si>
  <si>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</si>
  <si>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</si>
  <si>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</si>
  <si>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</si>
  <si>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</si>
  <si>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</si>
  <si>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</si>
  <si>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</si>
  <si>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</si>
  <si>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</si>
  <si>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</si>
  <si>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</si>
  <si>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</si>
  <si>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</si>
  <si>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</si>
  <si>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</si>
  <si>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</si>
  <si>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</si>
  <si>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</si>
  <si>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</si>
  <si>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</si>
  <si>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</si>
  <si>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</si>
  <si>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</si>
  <si>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</si>
  <si>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</si>
  <si>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</si>
  <si>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</si>
  <si>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</si>
  <si>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</si>
  <si>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</si>
  <si>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</si>
  <si>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</si>
  <si>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</si>
  <si>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</si>
  <si>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</si>
  <si>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</si>
  <si>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</si>
  <si>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</si>
  <si>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</si>
  <si>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</si>
  <si>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</si>
  <si>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</si>
  <si>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</si>
  <si>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</si>
  <si>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</si>
  <si>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</si>
  <si>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</si>
  <si>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</si>
  <si>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</si>
  <si>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</si>
  <si>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</si>
  <si>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</si>
  <si>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</si>
  <si>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</si>
  <si>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</si>
  <si>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</si>
  <si>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</si>
  <si>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</si>
  <si>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</si>
  <si>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</si>
  <si>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</si>
  <si>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</si>
  <si>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</si>
  <si>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</si>
  <si>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</si>
  <si>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</si>
  <si>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</si>
  <si>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</si>
  <si>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</si>
  <si>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</si>
  <si>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</si>
  <si>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</si>
  <si>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</si>
  <si>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</si>
  <si>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</si>
  <si>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</si>
  <si>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</si>
  <si>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</si>
  <si>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</si>
  <si>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</si>
  <si>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</si>
  <si>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</si>
  <si>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</si>
  <si>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</si>
  <si>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</si>
  <si>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</si>
  <si>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</si>
  <si>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</si>
  <si>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</si>
  <si>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</si>
  <si>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</si>
  <si>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</si>
  <si>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</si>
  <si>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</si>
  <si>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</si>
  <si>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</si>
  <si>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</si>
  <si>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</si>
  <si>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</si>
  <si>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</si>
  <si>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</si>
  <si>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</si>
  <si>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</si>
  <si>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</si>
  <si>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</si>
  <si>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</si>
  <si>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</si>
  <si>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</si>
  <si>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</si>
  <si>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</si>
  <si>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</si>
  <si>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</si>
  <si>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</si>
  <si>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</si>
  <si>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</si>
  <si>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</si>
  <si>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</si>
  <si>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</si>
  <si>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</si>
  <si>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</si>
  <si>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</si>
  <si>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</si>
  <si>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</si>
  <si>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</si>
  <si>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</si>
  <si>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</si>
  <si>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</si>
  <si>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</si>
  <si>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</si>
  <si>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</si>
  <si>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</si>
  <si>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</si>
  <si>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</si>
  <si>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</si>
  <si>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</si>
  <si>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</si>
  <si>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</si>
  <si>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</si>
  <si>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</si>
  <si>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</si>
  <si>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</si>
  <si>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</si>
  <si>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</si>
  <si>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</si>
  <si>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</si>
  <si>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</si>
  <si>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</si>
  <si>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</si>
  <si>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</si>
  <si>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</si>
  <si>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</si>
  <si>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</si>
  <si>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</si>
  <si>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</si>
  <si>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</si>
  <si>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</si>
  <si>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</si>
  <si>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</si>
  <si>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</si>
  <si>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</si>
  <si>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</si>
  <si>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</si>
  <si>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</si>
  <si>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</si>
  <si>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</si>
  <si>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</si>
  <si>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</si>
  <si>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</si>
  <si>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</si>
  <si>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</si>
  <si>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</si>
  <si>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</si>
  <si>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</si>
  <si>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</si>
  <si>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</si>
  <si>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</si>
  <si>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</si>
  <si>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</si>
  <si>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</si>
  <si>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</si>
  <si>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</si>
  <si>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</si>
  <si>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</si>
  <si>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</si>
  <si>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</si>
  <si>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</si>
  <si>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</si>
  <si>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</si>
  <si>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</si>
  <si>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</si>
  <si>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</si>
  <si>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</si>
  <si>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</si>
  <si>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</si>
  <si>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</si>
  <si>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</si>
  <si>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</si>
  <si>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</si>
  <si>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</si>
  <si>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</si>
  <si>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</si>
  <si>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</si>
  <si>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</si>
  <si>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</si>
  <si>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</si>
  <si>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</si>
  <si>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</si>
  <si>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</si>
  <si>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</si>
  <si>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</si>
  <si>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</si>
  <si>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</si>
  <si>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</si>
  <si>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</si>
  <si>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</si>
  <si>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</si>
  <si>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</si>
  <si>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</si>
  <si>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</si>
  <si>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</si>
  <si>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</si>
  <si>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</si>
  <si>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</si>
  <si>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</si>
  <si>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</si>
  <si>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</si>
  <si>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</si>
  <si>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</si>
  <si>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</si>
  <si>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</si>
  <si>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</si>
  <si>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</si>
  <si>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</si>
  <si>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</si>
  <si>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</si>
  <si>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</si>
  <si>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</si>
  <si>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</si>
  <si>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</si>
  <si>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</si>
  <si>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</si>
  <si>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</si>
  <si>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</si>
  <si>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</si>
  <si>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</si>
  <si>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</si>
  <si>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</si>
  <si>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</si>
  <si>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</si>
  <si>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</si>
  <si>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</si>
  <si>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</si>
  <si>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</si>
  <si>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</si>
  <si>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</si>
  <si>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</si>
  <si>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</si>
  <si>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</si>
  <si>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</si>
  <si>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</si>
  <si>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</si>
  <si>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</si>
  <si>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</si>
  <si>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</si>
  <si>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</si>
  <si>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</si>
  <si>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</si>
  <si>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</si>
  <si>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</si>
  <si>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</si>
  <si>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</si>
  <si>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</si>
  <si>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</si>
  <si>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</si>
  <si>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</si>
  <si>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</si>
  <si>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</si>
  <si>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</si>
  <si>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</si>
  <si>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</si>
  <si>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</si>
  <si>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</si>
  <si>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</si>
  <si>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</si>
  <si>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</si>
  <si>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</si>
  <si>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</si>
  <si>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</si>
  <si>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</si>
  <si>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</si>
  <si>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</si>
  <si>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</si>
  <si>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</si>
  <si>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</si>
  <si>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</si>
  <si>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</si>
  <si>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</si>
  <si>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</si>
  <si>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</si>
  <si>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</si>
  <si>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</si>
  <si>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</si>
  <si>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</si>
  <si>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</si>
  <si>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</si>
  <si>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</si>
  <si>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</si>
  <si>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</si>
  <si>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</si>
  <si>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</si>
  <si>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</si>
  <si>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</si>
  <si>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</si>
  <si>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</si>
  <si>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</si>
  <si>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</si>
  <si>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</si>
  <si>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</si>
  <si>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</si>
  <si>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</si>
  <si>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</si>
  <si>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</si>
  <si>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</si>
  <si>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</si>
  <si>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</si>
  <si>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</si>
  <si>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</si>
  <si>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</si>
  <si>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</si>
  <si>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</si>
  <si>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</si>
  <si>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</si>
  <si>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</si>
  <si>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</si>
  <si>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</si>
  <si>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</si>
  <si>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</si>
  <si>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</si>
  <si>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</si>
  <si>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</si>
  <si>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</si>
  <si>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</si>
  <si>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</si>
  <si>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</si>
  <si>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</si>
  <si>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</si>
  <si>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</si>
  <si>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</si>
  <si>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</si>
  <si>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</si>
  <si>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</si>
  <si>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</si>
  <si>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</si>
  <si>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</si>
  <si>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</si>
  <si>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</si>
  <si>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</si>
  <si>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</si>
  <si>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</si>
  <si>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</si>
  <si>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</si>
  <si>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</si>
  <si>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</si>
  <si>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</si>
  <si>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</si>
  <si>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</si>
  <si>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</si>
  <si>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</si>
  <si>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</si>
  <si>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</si>
  <si>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</si>
  <si>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</si>
  <si>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</si>
  <si>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</si>
  <si>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</si>
  <si>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</si>
  <si>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</si>
  <si>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</si>
  <si>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</si>
  <si>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</si>
  <si>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</si>
  <si>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</si>
  <si>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</si>
  <si>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</si>
  <si>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</si>
  <si>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</si>
  <si>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</si>
  <si>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</si>
  <si>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</si>
  <si>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</si>
  <si>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</si>
  <si>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</si>
  <si>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</si>
  <si>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</si>
  <si>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</si>
  <si>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</si>
  <si>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</si>
  <si>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</si>
  <si>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</si>
  <si>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</si>
  <si>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</si>
  <si>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</si>
  <si>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</si>
  <si>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</si>
  <si>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</si>
  <si>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</si>
  <si>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</si>
  <si>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</si>
  <si>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</si>
  <si>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</si>
  <si>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</si>
  <si>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</si>
  <si>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</si>
  <si>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</si>
  <si>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</si>
  <si>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</si>
  <si>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</si>
  <si>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</si>
  <si>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</si>
  <si>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</si>
  <si>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</si>
  <si>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</si>
  <si>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</si>
  <si>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</si>
  <si>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</si>
  <si>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</si>
  <si>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</si>
  <si>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</si>
  <si>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</si>
  <si>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</si>
  <si>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</si>
  <si>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</si>
  <si>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</si>
  <si>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</si>
  <si>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</si>
  <si>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</si>
  <si>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</si>
  <si>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</si>
  <si>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</si>
  <si>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</si>
  <si>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</si>
  <si>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</si>
  <si>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</si>
  <si>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</si>
  <si>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</si>
  <si>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</si>
  <si>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</si>
  <si>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</si>
  <si>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</si>
  <si>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</si>
  <si>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</si>
  <si>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</si>
  <si>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</si>
  <si>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</si>
  <si>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</si>
  <si>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</si>
  <si>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</si>
  <si>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</si>
  <si>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</si>
  <si>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</si>
  <si>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</si>
  <si>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</si>
  <si>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</si>
  <si>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</si>
  <si>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</si>
  <si>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</si>
  <si>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</si>
  <si>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</si>
  <si>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</si>
  <si>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</si>
  <si>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</si>
  <si>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</si>
  <si>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</si>
  <si>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</si>
  <si>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</si>
  <si>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</si>
  <si>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</si>
  <si>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</si>
  <si>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</si>
  <si>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</si>
  <si>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</si>
  <si>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</si>
  <si>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</si>
  <si>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</si>
  <si>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</si>
  <si>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</si>
  <si>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</si>
  <si>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</si>
  <si>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</si>
  <si>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</si>
  <si>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</si>
  <si>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</si>
  <si>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</si>
  <si>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</si>
  <si>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</si>
  <si>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</si>
  <si>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</si>
  <si>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</si>
  <si>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</si>
  <si>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</si>
  <si>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</si>
  <si>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</si>
  <si>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</si>
  <si>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</si>
  <si>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</si>
  <si>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</si>
  <si>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</si>
  <si>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</si>
  <si>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</si>
  <si>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</si>
  <si>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</si>
  <si>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</si>
  <si>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</si>
  <si>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</si>
  <si>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</si>
  <si>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</si>
  <si>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</si>
  <si>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</si>
  <si>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</si>
  <si>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</si>
  <si>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</si>
  <si>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</si>
  <si>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</si>
  <si>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</si>
  <si>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</si>
  <si>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</si>
  <si>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</si>
  <si>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</si>
  <si>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</si>
  <si>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</si>
  <si>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</si>
  <si>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</si>
  <si>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</si>
  <si>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</si>
  <si>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</si>
  <si>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</si>
  <si>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</si>
  <si>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</si>
  <si>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</si>
  <si>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</si>
  <si>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</si>
  <si>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</si>
  <si>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</si>
  <si>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</si>
  <si>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</si>
  <si>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</si>
  <si>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</si>
  <si>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</si>
  <si>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</si>
  <si>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</si>
  <si>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</si>
  <si>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</si>
  <si>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</si>
  <si>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</si>
  <si>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</si>
  <si>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</si>
  <si>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</si>
  <si>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</si>
  <si>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</si>
  <si>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</si>
  <si>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</si>
  <si>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</si>
  <si>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</si>
  <si>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</si>
  <si>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</si>
  <si>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</si>
  <si>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</si>
  <si>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</si>
  <si>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</si>
  <si>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</si>
  <si>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</si>
  <si>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</si>
  <si>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</si>
  <si>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</si>
  <si>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</si>
  <si>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</si>
  <si>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</si>
  <si>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</si>
  <si>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</si>
  <si>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</si>
  <si>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</si>
  <si>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</si>
  <si>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</si>
  <si>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</si>
  <si>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</si>
  <si>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</si>
  <si>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</si>
  <si>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</si>
  <si>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</si>
  <si>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</si>
  <si>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</si>
  <si>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</si>
  <si>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</si>
  <si>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</si>
  <si>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</si>
  <si>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</si>
  <si>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</si>
  <si>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</si>
  <si>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</si>
  <si>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</si>
  <si>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</si>
  <si>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</si>
  <si>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</si>
  <si>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</si>
  <si>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</si>
  <si>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</si>
  <si>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</si>
  <si>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</si>
  <si>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</si>
  <si>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</si>
  <si>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</si>
  <si>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</si>
  <si>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</si>
  <si>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</si>
  <si>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</si>
  <si>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</si>
  <si>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</si>
  <si>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</si>
  <si>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</si>
  <si>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</si>
  <si>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</si>
  <si>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</si>
  <si>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</si>
  <si>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</si>
  <si>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</si>
  <si>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</si>
  <si>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</si>
  <si>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</si>
  <si>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</si>
  <si>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</si>
  <si>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</si>
  <si>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</si>
  <si>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</si>
  <si>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</si>
  <si>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</si>
  <si>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</si>
  <si>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</si>
  <si>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</si>
  <si>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</si>
  <si>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</si>
  <si>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</si>
  <si>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</si>
  <si>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</si>
  <si>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</si>
  <si>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</si>
  <si>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</si>
  <si>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</si>
  <si>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</si>
  <si>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</si>
  <si>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</si>
  <si>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</si>
  <si>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</si>
  <si>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</si>
  <si>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</si>
  <si>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</si>
  <si>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</si>
  <si>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</si>
  <si>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</si>
  <si>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</si>
  <si>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</si>
  <si>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</si>
  <si>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</si>
  <si>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</si>
  <si>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</si>
  <si>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</si>
  <si>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</si>
  <si>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</si>
  <si>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</si>
  <si>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</si>
  <si>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</si>
  <si>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</si>
  <si>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</si>
  <si>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</si>
  <si>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</si>
  <si>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</si>
  <si>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</si>
  <si>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</si>
  <si>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</si>
  <si>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</si>
  <si>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</si>
  <si>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</si>
  <si>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</si>
  <si>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</si>
  <si>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</si>
  <si>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</si>
  <si>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</si>
  <si>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</si>
  <si>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</si>
  <si>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</si>
  <si>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</si>
  <si>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</si>
  <si>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</si>
  <si>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</si>
  <si>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</si>
  <si>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</si>
  <si>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</si>
  <si>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</si>
  <si>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</si>
  <si>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</si>
  <si>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</si>
  <si>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</si>
  <si>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</si>
  <si>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</si>
  <si>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</si>
  <si>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</si>
  <si>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</si>
  <si>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</si>
  <si>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</si>
  <si>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</si>
  <si>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</si>
  <si>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</si>
  <si>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</si>
  <si>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</si>
  <si>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</si>
  <si>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</si>
  <si>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</si>
  <si>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</si>
  <si>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</si>
  <si>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</si>
  <si>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</si>
  <si>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</si>
  <si>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</si>
  <si>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</si>
  <si>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</si>
  <si>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</si>
  <si>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</si>
  <si>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</si>
  <si>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</si>
  <si>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</si>
  <si>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</si>
  <si>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</si>
  <si>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</si>
  <si>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</si>
  <si>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</si>
  <si>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</si>
  <si>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</si>
  <si>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</si>
  <si>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</si>
  <si>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</si>
  <si>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</si>
  <si>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</si>
  <si>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</si>
  <si>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</si>
  <si>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</si>
  <si>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</si>
  <si>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</si>
  <si>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</si>
  <si>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</si>
  <si>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</si>
  <si>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</si>
  <si>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</si>
  <si>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</si>
  <si>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</si>
  <si>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</si>
  <si>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</si>
  <si>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</si>
  <si>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</si>
  <si>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</si>
  <si>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</si>
  <si>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</si>
  <si>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</si>
  <si>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</si>
  <si>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</si>
  <si>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</si>
  <si>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</si>
  <si>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</si>
  <si>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</si>
  <si>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</si>
  <si>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</si>
  <si>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</si>
  <si>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</si>
  <si>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</si>
  <si>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</si>
  <si>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</si>
  <si>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</si>
  <si>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</si>
  <si>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</si>
  <si>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</si>
  <si>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</si>
  <si>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</si>
  <si>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</si>
  <si>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</si>
  <si>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</si>
  <si>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</si>
  <si>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</si>
  <si>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</si>
  <si>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</si>
  <si>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</si>
  <si>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</si>
  <si>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</si>
  <si>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</si>
  <si>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</si>
  <si>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</si>
  <si>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</si>
  <si>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</si>
  <si>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</si>
  <si>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</si>
  <si>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</si>
  <si>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</si>
  <si>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</si>
  <si>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</si>
  <si>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</si>
  <si>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</si>
  <si>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</si>
  <si>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</si>
  <si>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</si>
  <si>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</si>
  <si>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</si>
  <si>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</si>
  <si>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</si>
  <si>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</si>
  <si>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</si>
  <si>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</si>
  <si>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</si>
  <si>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</si>
  <si>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</si>
  <si>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</si>
  <si>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</si>
  <si>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</si>
  <si>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</si>
  <si>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</si>
  <si>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</si>
  <si>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</si>
  <si>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</si>
  <si>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</si>
  <si>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</si>
  <si>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</si>
  <si>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</si>
  <si>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</si>
  <si>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</si>
  <si>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</si>
  <si>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</si>
  <si>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</si>
  <si>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</si>
  <si>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</si>
  <si>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</si>
  <si>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</si>
  <si>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</si>
  <si>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</si>
  <si>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</si>
  <si>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</si>
  <si>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</si>
  <si>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</si>
  <si>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</si>
  <si>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</si>
  <si>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</si>
  <si>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</si>
  <si>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</si>
  <si>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</si>
  <si>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</si>
  <si>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</si>
  <si>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</si>
  <si>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</si>
  <si>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</si>
  <si>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</si>
  <si>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</si>
  <si>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</si>
  <si>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</si>
  <si>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</si>
  <si>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</si>
  <si>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</si>
  <si>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</si>
  <si>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</si>
  <si>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</si>
  <si>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</si>
  <si>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</si>
  <si>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</si>
  <si>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</si>
  <si>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</si>
  <si>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</si>
  <si>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</si>
  <si>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</si>
  <si>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</si>
  <si>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</si>
  <si>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</si>
  <si>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</si>
  <si>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</si>
  <si>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</si>
  <si>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</si>
  <si>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</si>
  <si>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</si>
  <si>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</si>
  <si>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</si>
  <si>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</si>
  <si>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</si>
  <si>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</si>
  <si>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</si>
  <si>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</si>
  <si>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</si>
  <si>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</si>
  <si>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</si>
  <si>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</si>
  <si>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</si>
  <si>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</si>
  <si>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</si>
  <si>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</si>
  <si>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</si>
  <si>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</si>
  <si>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</si>
  <si>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</si>
  <si>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</si>
  <si>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</si>
  <si>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</si>
  <si>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</si>
  <si>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</si>
  <si>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</si>
  <si>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</si>
  <si>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</si>
  <si>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</si>
  <si>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</si>
  <si>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</si>
  <si>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</si>
  <si>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</si>
  <si>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</si>
  <si>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</si>
  <si>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</si>
  <si>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</si>
  <si>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</si>
  <si>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</si>
  <si>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</si>
  <si>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</si>
  <si>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</si>
  <si>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</si>
  <si>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</si>
  <si>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</si>
  <si>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</si>
  <si>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</si>
  <si>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</si>
  <si>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</si>
  <si>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</si>
  <si>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</si>
  <si>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</si>
  <si>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</si>
  <si>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</si>
  <si>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</si>
  <si>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</si>
  <si>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</si>
  <si>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</si>
  <si>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</si>
  <si>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</si>
  <si>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</si>
  <si>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</si>
  <si>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</si>
  <si>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</si>
  <si>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</si>
  <si>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</si>
  <si>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</si>
  <si>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</si>
  <si>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</si>
  <si>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</si>
  <si>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</si>
  <si>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</si>
  <si>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</si>
  <si>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</si>
  <si>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</si>
  <si>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</si>
  <si>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</si>
  <si>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</si>
  <si>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</si>
  <si>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</si>
  <si>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</si>
  <si>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</si>
  <si>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</si>
  <si>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</si>
  <si>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</si>
  <si>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</si>
  <si>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</si>
  <si>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</si>
  <si>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</si>
  <si>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</si>
  <si>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</si>
  <si>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</si>
  <si>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</si>
  <si>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</si>
  <si>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</si>
  <si>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</si>
  <si>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</si>
  <si>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</si>
  <si>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</si>
  <si>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</si>
  <si>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</si>
  <si>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</si>
  <si>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</si>
  <si>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</si>
  <si>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</si>
  <si>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</si>
  <si>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</si>
  <si>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</si>
  <si>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</si>
  <si>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</si>
  <si>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</si>
  <si>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</si>
  <si>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</si>
  <si>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</si>
  <si>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</si>
  <si>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</si>
  <si>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</si>
  <si>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</si>
  <si>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</si>
  <si>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</si>
  <si>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</si>
  <si>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</si>
  <si>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</si>
  <si>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</si>
  <si>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</si>
  <si>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</si>
  <si>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</si>
  <si>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</si>
  <si>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</si>
  <si>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</si>
  <si>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</si>
  <si>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</si>
  <si>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</si>
  <si>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</si>
  <si>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</si>
  <si>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</si>
  <si>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</si>
  <si>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</si>
  <si>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</si>
  <si>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</si>
  <si>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</si>
  <si>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</si>
  <si>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</si>
  <si>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</si>
  <si>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</si>
  <si>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</si>
  <si>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</si>
  <si>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</si>
  <si>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</si>
  <si>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</si>
  <si>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</si>
  <si>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</si>
  <si>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</si>
  <si>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</si>
  <si>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</si>
  <si>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</si>
  <si>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</si>
  <si>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</si>
  <si>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</si>
  <si>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</si>
  <si>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</si>
  <si>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</si>
  <si>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</si>
  <si>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</si>
  <si>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</si>
  <si>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</si>
  <si>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</si>
  <si>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</si>
  <si>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</si>
  <si>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</si>
  <si>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</si>
  <si>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</si>
  <si>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</si>
  <si>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</si>
  <si>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</si>
  <si>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</si>
  <si>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</si>
  <si>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</si>
  <si>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</si>
  <si>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</si>
  <si>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</si>
  <si>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</si>
  <si>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</si>
  <si>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</si>
  <si>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</si>
  <si>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</si>
  <si>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</si>
  <si>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</si>
  <si>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</si>
  <si>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</si>
  <si>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</si>
  <si>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</si>
  <si>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</si>
  <si>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</si>
  <si>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</si>
  <si>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</si>
  <si>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</si>
  <si>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</si>
  <si>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</si>
  <si>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</si>
  <si>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</si>
  <si>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</si>
  <si>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</si>
  <si>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</si>
  <si>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</si>
  <si>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</si>
  <si>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</si>
  <si>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</si>
  <si>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</si>
  <si>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</si>
  <si>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</si>
  <si>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</si>
  <si>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</si>
  <si>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</si>
  <si>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</si>
  <si>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</si>
  <si>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</si>
  <si>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</si>
  <si>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</si>
  <si>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</si>
  <si>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</si>
  <si>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</si>
  <si>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</si>
  <si>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</si>
  <si>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</si>
  <si>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</si>
  <si>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</si>
  <si>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</si>
  <si>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</si>
  <si>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</si>
  <si>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</si>
  <si>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</si>
  <si>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</si>
  <si>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</si>
  <si>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</si>
  <si>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</si>
  <si>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</si>
  <si>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</si>
  <si>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</si>
  <si>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</si>
  <si>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</si>
  <si>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</si>
  <si>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</si>
  <si>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</si>
  <si>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</si>
  <si>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</si>
  <si>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</si>
  <si>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</si>
  <si>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</si>
  <si>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</si>
  <si>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</si>
  <si>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</si>
  <si>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</si>
  <si>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</si>
  <si>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</si>
  <si>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</si>
  <si>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</si>
  <si>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</si>
  <si>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</si>
  <si>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</si>
  <si>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</si>
  <si>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</si>
  <si>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</si>
  <si>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</si>
  <si>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</si>
  <si>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</si>
  <si>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</si>
  <si>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</si>
  <si>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</si>
  <si>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</si>
  <si>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</si>
  <si>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</si>
  <si>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</si>
  <si>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</si>
  <si>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</si>
  <si>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</si>
  <si>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</si>
  <si>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</si>
  <si>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</si>
  <si>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</si>
  <si>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</si>
  <si>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</si>
  <si>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</si>
  <si>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</si>
  <si>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</si>
  <si>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</si>
  <si>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</si>
  <si>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</si>
  <si>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</si>
  <si>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</si>
  <si>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</si>
  <si>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</si>
  <si>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</si>
  <si>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</si>
  <si>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</si>
  <si>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</si>
  <si>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</si>
  <si>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</si>
  <si>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</si>
  <si>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</si>
  <si>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</si>
  <si>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</si>
  <si>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</si>
  <si>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</si>
  <si>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</si>
  <si>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</si>
  <si>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</si>
  <si>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</si>
  <si>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</si>
  <si>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</si>
  <si>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</si>
  <si>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</si>
  <si>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</si>
  <si>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</si>
  <si>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</si>
  <si>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</si>
  <si>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</si>
  <si>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</si>
  <si>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</si>
  <si>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</si>
  <si>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</si>
  <si>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</si>
  <si>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</si>
  <si>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</si>
  <si>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</si>
  <si>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</si>
  <si>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</si>
  <si>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</si>
  <si>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</si>
  <si>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</si>
  <si>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</si>
  <si>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</si>
  <si>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</si>
  <si>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</si>
  <si>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</si>
  <si>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</si>
  <si>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</si>
  <si>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</si>
  <si>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</si>
  <si>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</si>
  <si>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</si>
  <si>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</si>
  <si>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</si>
  <si>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</si>
  <si>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</si>
  <si>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</si>
  <si>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</si>
  <si>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</si>
  <si>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</si>
  <si>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</si>
  <si>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</si>
  <si>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</si>
  <si>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</si>
  <si>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</si>
  <si>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</si>
  <si>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</si>
  <si>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</si>
  <si>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</si>
  <si>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</si>
  <si>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</si>
  <si>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</si>
  <si>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</si>
  <si>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</si>
  <si>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</si>
  <si>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</si>
  <si>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</si>
  <si>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</si>
  <si>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</si>
  <si>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</si>
  <si>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</si>
  <si>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</si>
  <si>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</si>
  <si>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</si>
  <si>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</si>
  <si>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</si>
  <si>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</si>
  <si>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</si>
  <si>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</si>
  <si>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</si>
  <si>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</si>
  <si>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</si>
  <si>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</si>
  <si>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</si>
  <si>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</si>
  <si>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</si>
  <si>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</si>
  <si>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</si>
  <si>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</si>
  <si>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</si>
  <si>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</si>
  <si>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</si>
  <si>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</si>
  <si>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</si>
  <si>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</si>
  <si>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</si>
  <si>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</si>
  <si>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</si>
  <si>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</si>
  <si>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</si>
  <si>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</si>
  <si>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</si>
  <si>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</si>
  <si>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</si>
  <si>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</si>
  <si>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</si>
  <si>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</si>
  <si>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</si>
  <si>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</si>
  <si>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</si>
  <si>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</si>
  <si>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</si>
  <si>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</si>
  <si>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</si>
  <si>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</si>
  <si>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</si>
  <si>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</si>
  <si>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</si>
  <si>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</si>
  <si>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</si>
  <si>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</si>
  <si>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</si>
  <si>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</si>
  <si>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</si>
  <si>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</si>
  <si>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</si>
  <si>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</si>
  <si>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</si>
  <si>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</si>
  <si>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</si>
  <si>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</si>
  <si>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</si>
  <si>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</si>
  <si>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</si>
  <si>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</si>
  <si>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</si>
  <si>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</si>
  <si>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</si>
  <si>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</si>
  <si>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</si>
  <si>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</si>
  <si>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</si>
  <si>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</si>
  <si>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</si>
  <si>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</si>
  <si>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</si>
  <si>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</si>
  <si>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</si>
  <si>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</si>
  <si>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</si>
  <si>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</si>
  <si>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</si>
  <si>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</si>
  <si>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</si>
  <si>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</si>
  <si>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</si>
  <si>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</si>
  <si>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</si>
  <si>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</si>
  <si>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</si>
  <si>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</si>
  <si>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</si>
  <si>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</si>
  <si>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</si>
  <si>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</si>
  <si>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</si>
  <si>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</si>
  <si>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</si>
  <si>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</si>
  <si>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</si>
  <si>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</si>
  <si>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</si>
  <si>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</si>
  <si>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</si>
  <si>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</si>
  <si>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</si>
  <si>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</si>
  <si>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</si>
  <si>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</si>
  <si>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</si>
  <si>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</si>
  <si>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</si>
  <si>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</si>
  <si>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</si>
  <si>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</si>
  <si>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</si>
  <si>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</si>
  <si>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</si>
  <si>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</si>
  <si>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</si>
  <si>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</si>
  <si>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</si>
  <si>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</si>
  <si>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</si>
  <si>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</si>
  <si>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</si>
  <si>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</si>
  <si>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</si>
  <si>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</si>
  <si>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</si>
  <si>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</si>
  <si>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</si>
  <si>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</si>
  <si>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</si>
  <si>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</si>
  <si>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</si>
  <si>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</si>
  <si>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</si>
  <si>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</si>
  <si>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</si>
  <si>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</si>
  <si>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</si>
  <si>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</si>
  <si>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</si>
  <si>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</si>
  <si>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</si>
  <si>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</si>
  <si>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</si>
  <si>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</si>
  <si>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</si>
  <si>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</si>
  <si>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</si>
  <si>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</si>
  <si>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</si>
  <si>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</si>
  <si>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</si>
  <si>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</si>
  <si>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</si>
  <si>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</si>
  <si>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</si>
  <si>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</si>
  <si>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</si>
  <si>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</si>
  <si>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</si>
  <si>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</si>
  <si>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</si>
  <si>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</si>
  <si>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</si>
  <si>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</si>
  <si>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</si>
  <si>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</si>
  <si>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</si>
  <si>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</si>
  <si>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</si>
  <si>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</si>
  <si>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</si>
  <si>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</si>
  <si>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</si>
  <si>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</si>
  <si>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</si>
  <si>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</si>
  <si>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</si>
  <si>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</si>
  <si>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</si>
  <si>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</si>
  <si>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</si>
  <si>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</si>
  <si>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</si>
  <si>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</si>
  <si>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</si>
  <si>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</si>
  <si>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</si>
  <si>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</si>
  <si>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</si>
  <si>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</si>
  <si>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</si>
  <si>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</si>
  <si>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</si>
  <si>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</si>
  <si>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</si>
  <si>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</si>
  <si>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</si>
  <si>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</si>
  <si>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</si>
  <si>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</si>
  <si>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</si>
  <si>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</si>
  <si>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</si>
  <si>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</si>
  <si>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</si>
  <si>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</si>
  <si>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</si>
  <si>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</si>
  <si>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</si>
  <si>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</si>
  <si>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</si>
  <si>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</si>
  <si>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</si>
  <si>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</si>
  <si>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</si>
  <si>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</si>
  <si>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</si>
  <si>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</si>
  <si>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</si>
  <si>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</si>
  <si>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</si>
  <si>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</si>
  <si>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</si>
  <si>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</si>
  <si>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</si>
  <si>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</si>
  <si>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</si>
  <si>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</si>
  <si>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</si>
  <si>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</si>
  <si>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</si>
  <si>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</si>
  <si>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</si>
  <si>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</si>
  <si>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</si>
  <si>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</si>
  <si>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</si>
  <si>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</si>
  <si>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</si>
  <si>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</si>
  <si>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</si>
  <si>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</si>
  <si>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</si>
  <si>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</si>
  <si>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</si>
  <si>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</si>
  <si>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</si>
  <si>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</si>
  <si>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</si>
  <si>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</si>
  <si>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</si>
  <si>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</si>
  <si>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</si>
  <si>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</si>
  <si>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</si>
  <si>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</si>
  <si>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</si>
  <si>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</si>
  <si>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</si>
  <si>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</si>
  <si>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</si>
  <si>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</si>
  <si>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</si>
  <si>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</si>
  <si>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</si>
  <si>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</si>
  <si>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</si>
  <si>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</si>
  <si>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</si>
  <si>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</si>
  <si>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</si>
  <si>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</si>
  <si>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</si>
  <si>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</si>
  <si>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</si>
  <si>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</si>
  <si>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</si>
  <si>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</si>
  <si>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</si>
  <si>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</si>
  <si>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</si>
  <si>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</si>
  <si>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</si>
  <si>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</si>
  <si>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</si>
  <si>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</si>
  <si>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</si>
  <si>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</si>
  <si>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</si>
  <si>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</si>
  <si>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</si>
  <si>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</si>
  <si>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</si>
  <si>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</si>
  <si>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</si>
  <si>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</si>
  <si>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</si>
  <si>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</si>
  <si>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</si>
  <si>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</si>
  <si>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</si>
  <si>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</si>
  <si>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</si>
  <si>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</si>
  <si>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</si>
  <si>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</si>
  <si>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</si>
  <si>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</si>
  <si>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</si>
  <si>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</si>
  <si>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</si>
  <si>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</si>
  <si>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</si>
  <si>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</si>
  <si>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</si>
  <si>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</si>
  <si>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</si>
  <si>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</si>
  <si>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</si>
  <si>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</si>
  <si>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</si>
  <si>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</si>
  <si>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</si>
  <si>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</si>
  <si>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</si>
  <si>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</si>
  <si>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</si>
  <si>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</si>
  <si>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</si>
  <si>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</si>
  <si>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</si>
  <si>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</si>
  <si>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</si>
  <si>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</si>
  <si>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</si>
  <si>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</si>
  <si>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</si>
  <si>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</si>
  <si>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</si>
  <si>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</si>
  <si>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</si>
  <si>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</si>
  <si>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</si>
  <si>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</si>
  <si>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</si>
  <si>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</si>
  <si>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</si>
  <si>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</si>
  <si>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</si>
  <si>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</si>
  <si>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</si>
  <si>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</si>
  <si>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</si>
  <si>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</si>
  <si>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</si>
  <si>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</si>
  <si>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</si>
  <si>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</si>
  <si>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</si>
  <si>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</si>
  <si>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</si>
  <si>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</si>
  <si>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</si>
  <si>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</si>
  <si>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</si>
  <si>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</si>
  <si>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</si>
  <si>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</si>
  <si>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</si>
  <si>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</si>
  <si>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</si>
  <si>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</si>
  <si>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</si>
  <si>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</si>
  <si>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</si>
  <si>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</si>
  <si>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</si>
  <si>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</si>
  <si>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</si>
  <si>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</si>
  <si>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</si>
  <si>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</si>
  <si>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</si>
  <si>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</si>
  <si>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</si>
  <si>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</si>
  <si>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</si>
  <si>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</si>
  <si>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</si>
  <si>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</si>
  <si>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</si>
  <si>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</si>
  <si>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</si>
  <si>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</si>
  <si>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</si>
  <si>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</si>
  <si>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</si>
  <si>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</si>
  <si>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</si>
  <si>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</si>
  <si>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</si>
  <si>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</si>
  <si>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</si>
  <si>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</si>
  <si>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</si>
  <si>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</si>
  <si>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</si>
  <si>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</si>
  <si>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</si>
  <si>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</si>
  <si>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</si>
  <si>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</si>
  <si>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</si>
  <si>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</si>
  <si>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</si>
  <si>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</si>
  <si>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</si>
  <si>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</si>
  <si>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</si>
  <si>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</si>
  <si>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</si>
  <si>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</si>
  <si>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</si>
  <si>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</si>
  <si>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</si>
  <si>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</si>
  <si>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</si>
  <si>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</si>
  <si>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</si>
  <si>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</si>
  <si>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</si>
  <si>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</si>
  <si>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</si>
  <si>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</si>
  <si>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</si>
  <si>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</si>
  <si>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</si>
  <si>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</si>
  <si>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</si>
  <si>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</si>
  <si>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</si>
  <si>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</si>
  <si>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</si>
  <si>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</si>
  <si>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</si>
  <si>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</si>
  <si>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</si>
  <si>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</si>
  <si>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</si>
  <si>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</si>
  <si>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</si>
  <si>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</si>
  <si>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</si>
  <si>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</si>
  <si>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</si>
  <si>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</si>
  <si>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</si>
  <si>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</si>
  <si>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</si>
  <si>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</si>
  <si>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</si>
  <si>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</si>
  <si>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</si>
  <si>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</si>
  <si>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</si>
  <si>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</si>
  <si>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</si>
  <si>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</si>
  <si>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</si>
  <si>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</si>
  <si>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</si>
  <si>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</si>
  <si>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</si>
  <si>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</si>
  <si>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</si>
  <si>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</si>
  <si>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</si>
  <si>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</si>
  <si>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</si>
  <si>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</si>
  <si>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</si>
  <si>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</si>
  <si>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</si>
  <si>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</si>
  <si>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</si>
  <si>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</si>
  <si>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</si>
  <si>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</si>
  <si>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</si>
  <si>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</si>
  <si>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</si>
  <si>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</si>
  <si>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</si>
  <si>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</si>
  <si>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</si>
  <si>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</si>
  <si>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</si>
  <si>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</si>
  <si>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</si>
  <si>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</si>
  <si>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</si>
  <si>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</si>
  <si>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</si>
  <si>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</si>
  <si>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</si>
  <si>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</si>
  <si>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</si>
  <si>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</si>
  <si>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</si>
  <si>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</si>
  <si>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</si>
  <si>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</si>
  <si>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</si>
  <si>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</si>
  <si>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</si>
  <si>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</si>
  <si>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</si>
  <si>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</si>
  <si>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</si>
  <si>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</si>
  <si>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</si>
  <si>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</si>
  <si>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</si>
  <si>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</si>
  <si>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</si>
  <si>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</si>
  <si>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</si>
  <si>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</si>
  <si>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</si>
  <si>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</si>
  <si>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</si>
  <si>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</si>
  <si>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</si>
  <si>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</si>
  <si>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</si>
  <si>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</si>
  <si>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</si>
  <si>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</si>
  <si>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</si>
  <si>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</si>
  <si>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</si>
  <si>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</si>
  <si>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</si>
  <si>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</si>
  <si>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</si>
  <si>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</si>
  <si>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</si>
  <si>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</si>
  <si>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</si>
  <si>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</si>
  <si>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</si>
  <si>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</si>
  <si>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</si>
  <si>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</si>
  <si>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</si>
  <si>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</si>
  <si>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</si>
  <si>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</si>
  <si>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</si>
  <si>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</si>
  <si>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</si>
  <si>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</si>
  <si>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</si>
  <si>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</si>
  <si>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</si>
  <si>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</si>
  <si>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</si>
  <si>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</si>
  <si>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</si>
  <si>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</si>
  <si>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</si>
  <si>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</si>
  <si>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</si>
  <si>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</si>
  <si>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</si>
  <si>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</si>
  <si>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</si>
  <si>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</si>
  <si>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</si>
  <si>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</si>
  <si>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</si>
  <si>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</si>
  <si>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</si>
  <si>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</si>
  <si>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</si>
  <si>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</si>
  <si>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</si>
  <si>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</si>
  <si>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</si>
  <si>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</si>
  <si>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</si>
  <si>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</si>
  <si>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</si>
  <si>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</si>
  <si>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</si>
  <si>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</si>
  <si>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</si>
  <si>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</si>
  <si>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</si>
  <si>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</si>
  <si>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</si>
  <si>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</si>
  <si>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</si>
  <si>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</si>
  <si>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</si>
  <si>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</si>
  <si>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</si>
  <si>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</si>
  <si>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</si>
  <si>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</si>
  <si>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</si>
  <si>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</si>
  <si>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</si>
  <si>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</si>
  <si>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</si>
  <si>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</si>
  <si>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</si>
  <si>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</si>
  <si>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</si>
  <si>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</si>
  <si>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</si>
  <si>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</si>
  <si>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</si>
  <si>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</si>
  <si>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</si>
  <si>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</si>
  <si>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</si>
  <si>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</si>
  <si>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</si>
  <si>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</si>
  <si>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</si>
  <si>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</si>
  <si>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</si>
  <si>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</si>
  <si>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</si>
  <si>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</si>
  <si>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</si>
  <si>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</si>
  <si>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</si>
  <si>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</si>
  <si>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</si>
  <si>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</si>
  <si>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</si>
  <si>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</si>
  <si>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</si>
  <si>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</si>
  <si>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</si>
  <si>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</si>
  <si>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</si>
  <si>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</si>
  <si>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</si>
  <si>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</si>
  <si>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</si>
  <si>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</si>
  <si>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</si>
  <si>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</si>
  <si>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</si>
  <si>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</si>
  <si>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</si>
  <si>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</si>
  <si>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</si>
  <si>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</si>
  <si>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</si>
  <si>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</si>
  <si>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</si>
  <si>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</si>
  <si>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</si>
  <si>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</si>
  <si>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</si>
  <si>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</si>
  <si>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</si>
  <si>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</si>
  <si>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</si>
  <si>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</si>
  <si>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</si>
  <si>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</si>
  <si>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</si>
  <si>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</si>
  <si>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</si>
  <si>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</si>
  <si>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</si>
  <si>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</si>
  <si>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</si>
  <si>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</si>
  <si>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</si>
  <si>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</si>
  <si>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</si>
  <si>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</si>
  <si>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</si>
  <si>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</si>
  <si>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</si>
  <si>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</si>
  <si>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</si>
  <si>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</si>
  <si>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</si>
  <si>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</si>
  <si>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</si>
  <si>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</si>
  <si>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</si>
  <si>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</si>
  <si>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</si>
  <si>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</si>
  <si>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</si>
  <si>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</si>
  <si>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</si>
  <si>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</si>
  <si>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</si>
  <si>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</si>
  <si>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</si>
  <si>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</si>
  <si>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</si>
  <si>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</si>
  <si>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</si>
  <si>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</si>
  <si>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</si>
  <si>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</si>
  <si>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</si>
  <si>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</si>
  <si>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</si>
  <si>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</si>
  <si>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</si>
  <si>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</si>
  <si>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</si>
  <si>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</si>
  <si>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</si>
  <si>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</si>
  <si>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</si>
  <si>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</si>
  <si>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</si>
  <si>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</si>
  <si>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</si>
  <si>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</si>
  <si>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</si>
  <si>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</si>
  <si>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</si>
  <si>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</si>
  <si>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</si>
  <si>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</si>
  <si>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</si>
  <si>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</si>
  <si>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</si>
  <si>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</si>
  <si>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</si>
  <si>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</si>
  <si>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</si>
  <si>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</si>
  <si>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</si>
  <si>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</si>
  <si>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</si>
  <si>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</si>
  <si>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</si>
  <si>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</si>
  <si>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</si>
  <si>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</si>
  <si>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</si>
  <si>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</si>
  <si>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</si>
  <si>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</si>
  <si>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</si>
  <si>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</si>
  <si>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</si>
  <si>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</si>
  <si>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</si>
  <si>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</si>
  <si>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</si>
  <si>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</si>
  <si>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</si>
  <si>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</si>
  <si>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</si>
  <si>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</si>
  <si>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</si>
  <si>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</si>
  <si>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</si>
  <si>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</si>
  <si>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</si>
  <si>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</si>
  <si>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</si>
  <si>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</si>
  <si>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</si>
  <si>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</si>
  <si>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</si>
  <si>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</si>
  <si>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</si>
  <si>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</si>
  <si>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</si>
  <si>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</si>
  <si>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</si>
  <si>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</si>
  <si>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</si>
  <si>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</si>
  <si>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</si>
  <si>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</si>
  <si>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</si>
  <si>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</si>
  <si>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</si>
  <si>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</si>
  <si>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</si>
  <si>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</si>
  <si>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</si>
  <si>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</si>
  <si>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</si>
  <si>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</si>
  <si>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</si>
  <si>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</si>
  <si>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</si>
  <si>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</si>
  <si>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</si>
  <si>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</si>
  <si>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</si>
  <si>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</si>
  <si>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</si>
  <si>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</si>
  <si>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</si>
  <si>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</si>
  <si>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</si>
  <si>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</si>
  <si>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</si>
  <si>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</si>
  <si>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</si>
  <si>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</si>
  <si>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</si>
  <si>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</si>
  <si>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</si>
  <si>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</si>
  <si>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</si>
  <si>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</si>
  <si>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</si>
  <si>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</si>
  <si>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</si>
  <si>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</si>
  <si>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</si>
  <si>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</si>
  <si>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</si>
  <si>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</si>
  <si>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</si>
  <si>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</si>
  <si>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</si>
  <si>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</si>
  <si>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</si>
  <si>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</si>
  <si>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</si>
  <si>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</si>
  <si>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</si>
  <si>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</si>
  <si>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</si>
  <si>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</si>
  <si>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</si>
  <si>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</si>
  <si>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</si>
  <si>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</si>
  <si>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</si>
  <si>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</si>
  <si>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</si>
  <si>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</si>
  <si>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</si>
  <si>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</si>
  <si>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</si>
  <si>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</si>
  <si>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</si>
  <si>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</si>
  <si>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</si>
  <si>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</si>
  <si>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</si>
  <si>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</si>
  <si>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</si>
  <si>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</si>
  <si>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</si>
  <si>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</si>
  <si>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</si>
  <si>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</si>
  <si>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</si>
  <si>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</si>
  <si>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</si>
  <si>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</si>
  <si>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</si>
  <si>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</si>
  <si>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</si>
  <si>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</si>
  <si>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</si>
  <si>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</si>
  <si>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</si>
  <si>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</si>
  <si>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</si>
  <si>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</si>
  <si>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</si>
  <si>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</si>
  <si>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</si>
  <si>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</si>
  <si>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</si>
  <si>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</si>
  <si>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</si>
  <si>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</si>
  <si>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</si>
  <si>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</si>
  <si>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</si>
  <si>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</si>
  <si>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</si>
  <si>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</si>
  <si>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</si>
  <si>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</si>
  <si>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</si>
  <si>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</si>
  <si>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</si>
  <si>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</si>
  <si>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</si>
  <si>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</si>
  <si>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</si>
  <si>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</si>
  <si>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</si>
  <si>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</si>
  <si>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</si>
  <si>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</si>
  <si>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</si>
  <si>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</si>
  <si>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</si>
  <si>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</si>
  <si>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</si>
  <si>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</si>
  <si>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</si>
  <si>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</si>
  <si>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</si>
  <si>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</si>
  <si>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</si>
  <si>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</si>
  <si>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</si>
  <si>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</si>
  <si>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</si>
  <si>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</si>
  <si>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</si>
  <si>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</si>
  <si>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</si>
  <si>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</si>
  <si>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</si>
  <si>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</si>
  <si>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</si>
  <si>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</si>
  <si>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</si>
  <si>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</si>
  <si>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</si>
  <si>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</si>
  <si>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</si>
  <si>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</si>
  <si>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</si>
  <si>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</si>
  <si>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</si>
  <si>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</si>
  <si>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</si>
  <si>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</si>
  <si>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</si>
  <si>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</si>
  <si>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</si>
  <si>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</si>
  <si>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</si>
  <si>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</si>
  <si>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</si>
  <si>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</si>
  <si>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</si>
  <si>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</si>
  <si>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</si>
  <si>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</si>
  <si>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</si>
  <si>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</si>
  <si>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</si>
  <si>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</si>
  <si>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</si>
  <si>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</si>
  <si>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</si>
  <si>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</si>
  <si>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</si>
  <si>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</si>
  <si>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</si>
  <si>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</si>
  <si>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</si>
  <si>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</si>
  <si>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</si>
  <si>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</si>
  <si>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</si>
  <si>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</si>
  <si>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</si>
  <si>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</si>
  <si>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</si>
  <si>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</si>
  <si>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</si>
  <si>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</si>
  <si>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</si>
  <si>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</si>
  <si>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</si>
  <si>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</si>
  <si>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</si>
  <si>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</si>
  <si>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</si>
  <si>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</si>
  <si>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</si>
  <si>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</si>
  <si>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</si>
  <si>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</si>
  <si>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</si>
  <si>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</si>
  <si>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</si>
  <si>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</si>
  <si>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</si>
  <si>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</si>
  <si>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</si>
  <si>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</si>
  <si>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</si>
  <si>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</si>
  <si>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</si>
  <si>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</si>
  <si>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</si>
  <si>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</si>
  <si>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</si>
  <si>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</si>
  <si>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</si>
  <si>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</si>
  <si>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</si>
  <si>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</si>
  <si>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</si>
  <si>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</si>
  <si>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</si>
  <si>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</si>
  <si>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</si>
  <si>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</si>
  <si>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</si>
  <si>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</si>
  <si>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</si>
  <si>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</si>
  <si>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</si>
  <si>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</si>
  <si>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</si>
  <si>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</si>
  <si>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</si>
  <si>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</si>
  <si>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</si>
  <si>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</si>
  <si>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</si>
  <si>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</si>
  <si>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</si>
  <si>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</si>
  <si>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</si>
  <si>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</si>
  <si>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</si>
  <si>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</si>
  <si>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</si>
  <si>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</si>
  <si>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</si>
  <si>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</si>
  <si>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</si>
  <si>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</si>
  <si>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</si>
  <si>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</si>
  <si>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</si>
  <si>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</si>
  <si>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</si>
  <si>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</si>
  <si>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</si>
  <si>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</si>
  <si>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</si>
  <si>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</si>
  <si>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</si>
  <si>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</si>
  <si>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</si>
  <si>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</si>
  <si>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</si>
  <si>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</si>
  <si>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</si>
  <si>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</si>
  <si>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</si>
  <si>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</si>
  <si>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</si>
  <si>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</si>
  <si>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</si>
  <si>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</si>
  <si>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</si>
  <si>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</si>
  <si>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</si>
  <si>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</si>
  <si>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</si>
  <si>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</si>
  <si>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</si>
  <si>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</si>
  <si>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</si>
  <si>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</si>
  <si>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</si>
  <si>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</si>
  <si>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</si>
  <si>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</si>
  <si>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</si>
  <si>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</si>
  <si>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</si>
  <si>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</si>
  <si>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</si>
  <si>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</si>
  <si>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</si>
  <si>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</si>
  <si>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</si>
  <si>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</si>
  <si>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</si>
  <si>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</si>
  <si>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</si>
  <si>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</si>
  <si>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</si>
  <si>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</si>
  <si>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</si>
  <si>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</si>
  <si>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</si>
  <si>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</si>
  <si>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</si>
  <si>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</si>
  <si>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</si>
  <si>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</si>
  <si>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</si>
  <si>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</si>
  <si>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</si>
  <si>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</si>
  <si>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</si>
  <si>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</si>
  <si>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</si>
  <si>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</si>
  <si>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</si>
  <si>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</si>
  <si>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</si>
  <si>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</si>
  <si>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</si>
  <si>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</si>
  <si>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</si>
  <si>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</si>
  <si>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</si>
  <si>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</si>
  <si>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</si>
  <si>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</si>
  <si>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</si>
  <si>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</si>
  <si>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</si>
  <si>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</si>
  <si>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</si>
  <si>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</si>
  <si>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</si>
  <si>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</si>
  <si>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</si>
  <si>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</si>
  <si>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</si>
  <si>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</si>
  <si>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</si>
  <si>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</si>
  <si>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</si>
  <si>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</si>
  <si>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</si>
  <si>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</si>
  <si>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</si>
  <si>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</si>
  <si>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</si>
  <si>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</si>
  <si>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</si>
  <si>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</si>
  <si>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</si>
  <si>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</si>
  <si>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</si>
  <si>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</si>
  <si>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</si>
  <si>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</si>
  <si>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</si>
  <si>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</si>
  <si>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</si>
  <si>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</si>
  <si>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</si>
  <si>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</si>
  <si>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</si>
  <si>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</si>
  <si>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</si>
  <si>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</si>
  <si>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</si>
  <si>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</si>
  <si>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</si>
  <si>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</si>
  <si>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</si>
  <si>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</si>
  <si>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</si>
  <si>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</si>
  <si>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</si>
  <si>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</si>
  <si>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</si>
  <si>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</si>
  <si>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</si>
  <si>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</si>
  <si>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</si>
  <si>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</si>
  <si>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</si>
  <si>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</si>
  <si>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</si>
  <si>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</si>
  <si>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</si>
  <si>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</si>
  <si>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</si>
  <si>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</si>
  <si>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</si>
  <si>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</si>
  <si>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</si>
  <si>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</si>
  <si>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</si>
  <si>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</si>
  <si>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</si>
  <si>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</si>
  <si>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</si>
  <si>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</si>
  <si>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</si>
  <si>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</si>
  <si>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</si>
  <si>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</si>
  <si>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</si>
  <si>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</si>
  <si>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</si>
  <si>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</si>
  <si>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</si>
  <si>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</si>
  <si>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</si>
  <si>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</si>
  <si>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</si>
  <si>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</si>
  <si>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</si>
  <si>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</si>
  <si>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</si>
  <si>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</si>
  <si>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</si>
  <si>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</si>
  <si>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</si>
  <si>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</si>
  <si>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</si>
  <si>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</si>
  <si>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</si>
  <si>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</si>
  <si>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</si>
  <si>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</si>
  <si>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</si>
  <si>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</si>
  <si>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</si>
  <si>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</si>
  <si>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</si>
  <si>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</si>
  <si>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</si>
  <si>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</si>
  <si>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</si>
  <si>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</si>
  <si>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</si>
  <si>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</si>
  <si>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</si>
  <si>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</si>
  <si>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</si>
  <si>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</si>
  <si>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</si>
  <si>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</si>
  <si>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</si>
  <si>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</si>
  <si>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</si>
  <si>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</si>
  <si>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</si>
  <si>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</si>
  <si>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</si>
  <si>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</si>
  <si>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</si>
  <si>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</si>
  <si>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</si>
  <si>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</si>
  <si>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</si>
  <si>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</si>
  <si>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</si>
  <si>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</si>
  <si>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</si>
  <si>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</si>
  <si>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</si>
  <si>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</si>
  <si>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</si>
  <si>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</si>
  <si>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</si>
  <si>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</si>
  <si>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</si>
  <si>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</si>
  <si>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</si>
  <si>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</si>
  <si>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</si>
  <si>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</si>
  <si>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</si>
  <si>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</si>
  <si>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</si>
  <si>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</si>
  <si>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</si>
  <si>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</si>
  <si>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</si>
  <si>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</si>
  <si>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</si>
  <si>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</si>
  <si>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</si>
  <si>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</si>
  <si>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</si>
  <si>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</si>
  <si>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</si>
  <si>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</si>
  <si>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</si>
  <si>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</si>
  <si>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</si>
  <si>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</si>
  <si>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</si>
  <si>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</si>
  <si>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</si>
  <si>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</si>
  <si>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</si>
  <si>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</si>
  <si>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</si>
  <si>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</si>
  <si>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</si>
  <si>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</si>
  <si>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</si>
  <si>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</si>
  <si>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</si>
  <si>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</si>
  <si>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</si>
  <si>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</si>
  <si>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</si>
  <si>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</si>
  <si>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</si>
  <si>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</si>
  <si>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</si>
  <si>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</si>
  <si>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</si>
  <si>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</si>
  <si>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</si>
  <si>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</si>
  <si>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</si>
  <si>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</si>
  <si>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</si>
  <si>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</si>
  <si>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</si>
  <si>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</si>
  <si>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</si>
  <si>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</si>
  <si>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</si>
  <si>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</si>
  <si>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</si>
  <si>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</si>
  <si>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</si>
  <si>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</si>
  <si>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</si>
  <si>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</si>
  <si>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</si>
  <si>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</si>
  <si>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</si>
  <si>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</si>
  <si>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</si>
  <si>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</si>
  <si>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</si>
  <si>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</si>
  <si>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</si>
  <si>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</si>
  <si>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</si>
  <si>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</si>
  <si>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</si>
  <si>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</si>
  <si>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</si>
  <si>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</si>
  <si>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</si>
  <si>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</si>
  <si>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</si>
  <si>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</si>
  <si>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</si>
  <si>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</si>
  <si>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</si>
  <si>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</si>
  <si>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</si>
  <si>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</si>
  <si>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</si>
  <si>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</si>
  <si>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</si>
  <si>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</si>
  <si>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</si>
  <si>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</si>
  <si>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</si>
  <si>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</si>
  <si>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</si>
  <si>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</si>
  <si>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</si>
  <si>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</si>
  <si>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</si>
  <si>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</si>
  <si>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</si>
  <si>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</si>
  <si>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</si>
  <si>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</si>
  <si>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</si>
  <si>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</si>
  <si>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</si>
  <si>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</si>
  <si>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</si>
  <si>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</si>
  <si>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</si>
  <si>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</si>
  <si>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</si>
  <si>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</si>
  <si>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</si>
  <si>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</si>
  <si>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</si>
  <si>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</si>
  <si>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</si>
  <si>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</si>
  <si>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</si>
  <si>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</si>
  <si>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</si>
  <si>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</si>
  <si>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</si>
  <si>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</si>
  <si>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</si>
  <si>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</si>
  <si>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</si>
  <si>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</si>
  <si>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</si>
  <si>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</si>
  <si>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</si>
  <si>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</si>
  <si>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</si>
  <si>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</si>
  <si>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</si>
  <si>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</si>
  <si>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</si>
  <si>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</si>
  <si>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</si>
  <si>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</si>
  <si>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</si>
  <si>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</si>
  <si>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</si>
  <si>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</si>
  <si>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</si>
  <si>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</si>
  <si>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</si>
  <si>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</si>
  <si>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</si>
  <si>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</si>
  <si>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</si>
  <si>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</si>
  <si>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</si>
  <si>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</si>
  <si>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</si>
  <si>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</si>
  <si>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</si>
  <si>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</si>
  <si>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</si>
  <si>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</si>
  <si>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</si>
  <si>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</si>
  <si>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</si>
  <si>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</si>
  <si>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</si>
  <si>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</si>
  <si>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</si>
  <si>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</si>
  <si>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</si>
  <si>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</si>
  <si>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</si>
  <si>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</si>
  <si>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</si>
  <si>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</si>
  <si>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</si>
  <si>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</si>
  <si>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</si>
  <si>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</si>
  <si>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</si>
  <si>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</si>
  <si>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</si>
  <si>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</si>
  <si>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</si>
  <si>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</si>
  <si>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</si>
  <si>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</si>
  <si>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</si>
  <si>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</si>
  <si>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</si>
  <si>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</si>
  <si>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</si>
  <si>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</si>
  <si>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</si>
  <si>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</si>
  <si>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</si>
  <si>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</si>
  <si>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</si>
  <si>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</si>
  <si>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</si>
  <si>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</si>
  <si>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</si>
  <si>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</si>
  <si>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</si>
  <si>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</si>
  <si>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</si>
  <si>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</si>
  <si>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</si>
  <si>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</si>
  <si>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</si>
  <si>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</si>
  <si>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</si>
  <si>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</si>
  <si>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</si>
  <si>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</si>
  <si>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</si>
  <si>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</si>
  <si>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</si>
  <si>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</si>
  <si>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</si>
  <si>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</si>
  <si>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</si>
  <si>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</si>
  <si>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</si>
  <si>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</si>
  <si>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</si>
  <si>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</si>
  <si>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</si>
  <si>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</si>
  <si>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</si>
  <si>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</si>
  <si>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</si>
  <si>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</si>
  <si>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</si>
  <si>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</si>
  <si>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</si>
  <si>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</si>
  <si>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</si>
  <si>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</si>
  <si>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</si>
  <si>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</si>
  <si>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</si>
  <si>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</si>
  <si>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</si>
  <si>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</si>
  <si>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</si>
  <si>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</si>
  <si>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</si>
  <si>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</si>
  <si>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</si>
  <si>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</si>
  <si>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</si>
  <si>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</si>
  <si>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</si>
  <si>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</si>
  <si>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</si>
  <si>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</si>
  <si>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</si>
  <si>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</si>
  <si>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</si>
  <si>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</si>
  <si>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</si>
  <si>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</si>
  <si>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</si>
  <si>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</si>
  <si>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</si>
  <si>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</si>
  <si>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</si>
  <si>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</si>
  <si>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</si>
  <si>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</si>
  <si>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</si>
  <si>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</si>
  <si>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</si>
  <si>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</si>
  <si>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</si>
  <si>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</si>
  <si>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</si>
  <si>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</si>
  <si>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</si>
  <si>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</si>
  <si>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</si>
  <si>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</si>
  <si>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</si>
  <si>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</si>
  <si>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</si>
  <si>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</si>
  <si>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</si>
  <si>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</si>
  <si>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</si>
  <si>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</si>
  <si>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</si>
  <si>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</si>
  <si>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</si>
  <si>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</si>
  <si>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</si>
  <si>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</si>
  <si>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</si>
  <si>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</si>
  <si>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</si>
  <si>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</si>
  <si>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</si>
  <si>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</si>
  <si>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</si>
  <si>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</si>
  <si>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</si>
  <si>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</si>
  <si>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</si>
  <si>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</si>
  <si>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</si>
  <si>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</si>
  <si>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</si>
  <si>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</si>
  <si>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</si>
  <si>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</si>
  <si>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</si>
  <si>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</si>
  <si>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</si>
  <si>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</si>
  <si>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</si>
  <si>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</si>
  <si>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</si>
  <si>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</si>
  <si>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</si>
  <si>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</si>
  <si>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</si>
  <si>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</si>
  <si>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</si>
  <si>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</si>
  <si>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</si>
  <si>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</si>
  <si>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</si>
  <si>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</si>
  <si>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</si>
  <si>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</si>
  <si>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</si>
  <si>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</si>
  <si>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</si>
  <si>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</si>
  <si>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</si>
  <si>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</si>
  <si>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</si>
  <si>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</si>
  <si>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</si>
  <si>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</si>
  <si>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</si>
  <si>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</si>
  <si>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</si>
  <si>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</si>
  <si>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</si>
  <si>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</si>
  <si>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</si>
  <si>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</si>
  <si>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</si>
  <si>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</si>
  <si>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</si>
  <si>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</si>
  <si>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</si>
  <si>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</si>
  <si>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</si>
  <si>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</si>
  <si>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</si>
  <si>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</si>
  <si>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</si>
  <si>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</si>
  <si>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</si>
  <si>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</si>
  <si>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</si>
  <si>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</si>
  <si>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</si>
  <si>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</si>
  <si>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</si>
  <si>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</si>
  <si>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</si>
  <si>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</si>
  <si>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</si>
  <si>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</si>
  <si>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</si>
  <si>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</si>
  <si>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</si>
  <si>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</si>
  <si>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</si>
  <si>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</si>
  <si>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</si>
  <si>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</si>
  <si>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</si>
  <si>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</si>
  <si>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</si>
  <si>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</si>
  <si>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</si>
  <si>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</si>
  <si>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</si>
  <si>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</si>
  <si>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</si>
  <si>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</si>
  <si>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</si>
  <si>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</si>
  <si>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</si>
  <si>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</si>
  <si>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</si>
  <si>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</si>
  <si>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</si>
  <si>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</si>
  <si>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</si>
  <si>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</si>
  <si>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</si>
  <si>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</si>
  <si>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</si>
  <si>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</si>
  <si>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</si>
  <si>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</si>
  <si>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</si>
  <si>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</si>
  <si>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</si>
  <si>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</si>
  <si>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</si>
  <si>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</si>
  <si>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</si>
  <si>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</si>
  <si>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</si>
  <si>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</si>
  <si>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</si>
  <si>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</si>
  <si>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</si>
  <si>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</si>
  <si>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</si>
  <si>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</si>
  <si>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</si>
  <si>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</si>
  <si>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</si>
  <si>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</si>
  <si>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</si>
  <si>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</si>
  <si>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</si>
  <si>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</si>
  <si>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</si>
  <si>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</si>
  <si>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</si>
  <si>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</si>
  <si>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</si>
  <si>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</si>
  <si>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</si>
  <si>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</si>
  <si>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</si>
  <si>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</si>
  <si>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</si>
  <si>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</si>
  <si>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</si>
  <si>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</si>
  <si>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</si>
  <si>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</si>
  <si>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</si>
  <si>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</si>
  <si>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</si>
  <si>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</si>
  <si>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</si>
  <si>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</si>
  <si>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</si>
  <si>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</si>
  <si>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</si>
  <si>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</si>
  <si>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</si>
  <si>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</si>
  <si>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</si>
  <si>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</si>
  <si>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</si>
  <si>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</si>
  <si>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</si>
  <si>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</si>
  <si>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</si>
  <si>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</si>
  <si>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</si>
  <si>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</si>
  <si>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</si>
  <si>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</si>
  <si>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</si>
  <si>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</si>
  <si>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</si>
  <si>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</si>
  <si>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</si>
  <si>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</si>
  <si>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</si>
  <si>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</si>
  <si>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</si>
  <si>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</si>
  <si>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</si>
  <si>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</si>
  <si>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</si>
  <si>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</si>
  <si>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</si>
  <si>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</si>
  <si>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</si>
  <si>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</si>
  <si>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</si>
  <si>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</si>
  <si>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</si>
  <si>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</si>
  <si>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</si>
  <si>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</si>
  <si>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</si>
  <si>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</si>
  <si>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</si>
  <si>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</si>
  <si>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</si>
  <si>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</si>
  <si>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</si>
  <si>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</si>
  <si>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</si>
  <si>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</si>
  <si>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</si>
  <si>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</si>
  <si>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</si>
  <si>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</si>
  <si>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</si>
  <si>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</si>
  <si>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</si>
  <si>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</si>
  <si>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</si>
  <si>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</si>
  <si>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</si>
  <si>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</si>
  <si>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</si>
  <si>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</si>
  <si>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</si>
  <si>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</si>
  <si>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</si>
  <si>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</si>
  <si>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</si>
  <si>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</si>
  <si>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</si>
  <si>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</si>
  <si>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</si>
  <si>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</si>
  <si>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</si>
  <si>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</si>
  <si>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</si>
  <si>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</si>
  <si>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</si>
  <si>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</si>
  <si>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</si>
  <si>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</si>
  <si>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</si>
  <si>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</si>
  <si>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</si>
  <si>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</si>
  <si>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</si>
  <si>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</si>
  <si>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</si>
  <si>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</si>
  <si>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</si>
  <si>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</si>
  <si>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</si>
  <si>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</si>
  <si>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</si>
  <si>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</si>
  <si>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</si>
  <si>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</si>
  <si>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</si>
  <si>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</si>
  <si>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</si>
  <si>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</si>
  <si>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</si>
  <si>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</si>
  <si>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</si>
  <si>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</si>
  <si>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</si>
  <si>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</si>
  <si>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</si>
  <si>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</si>
  <si>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</si>
  <si>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</si>
  <si>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</si>
  <si>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</si>
  <si>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</si>
  <si>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</si>
  <si>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</si>
  <si>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</si>
  <si>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</si>
  <si>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</si>
  <si>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</si>
  <si>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</si>
  <si>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</si>
  <si>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</si>
  <si>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</si>
  <si>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</si>
  <si>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</si>
  <si>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</si>
  <si>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</si>
  <si>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</si>
  <si>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</si>
  <si>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</si>
  <si>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</si>
  <si>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</si>
  <si>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</si>
  <si>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</si>
  <si>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</si>
  <si>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</si>
  <si>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</si>
  <si>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</si>
  <si>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</si>
  <si>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</si>
  <si>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</si>
  <si>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</si>
  <si>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</si>
  <si>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</si>
  <si>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</si>
  <si>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</si>
  <si>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</si>
  <si>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</si>
  <si>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</si>
  <si>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</si>
  <si>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</si>
  <si>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</si>
  <si>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</si>
  <si>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</si>
  <si>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</si>
  <si>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</si>
  <si>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</si>
  <si>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</si>
  <si>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</si>
  <si>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</si>
  <si>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</si>
  <si>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</si>
  <si>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</si>
  <si>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</si>
  <si>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</si>
  <si>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</si>
  <si>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</si>
  <si>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</si>
  <si>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</si>
  <si>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</si>
  <si>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</si>
  <si>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</si>
  <si>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</si>
  <si>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</si>
  <si>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</si>
  <si>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</si>
  <si>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</si>
  <si>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</si>
  <si>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</si>
  <si>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</si>
  <si>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</si>
  <si>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</si>
  <si>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</si>
  <si>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</si>
  <si>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</si>
  <si>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</si>
  <si>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</si>
  <si>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</si>
  <si>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</si>
  <si>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</si>
  <si>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</si>
  <si>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</si>
  <si>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</si>
  <si>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</si>
  <si>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</si>
  <si>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</si>
  <si>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</si>
  <si>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</si>
  <si>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</si>
  <si>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</si>
  <si>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</si>
  <si>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</si>
  <si>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</si>
  <si>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</si>
  <si>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</si>
  <si>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</si>
  <si>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</si>
  <si>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</si>
  <si>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</si>
  <si>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</si>
  <si>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</si>
  <si>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</si>
  <si>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</si>
  <si>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</si>
  <si>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</si>
  <si>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</si>
  <si>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</si>
  <si>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</si>
  <si>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</si>
  <si>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</si>
  <si>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</si>
  <si>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</si>
  <si>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</si>
  <si>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</si>
  <si>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</si>
  <si>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</si>
  <si>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</si>
  <si>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</si>
  <si>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</si>
  <si>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</si>
  <si>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</si>
  <si>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</si>
  <si>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</si>
  <si>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</si>
  <si>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</si>
  <si>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</si>
  <si>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</si>
  <si>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</si>
  <si>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</si>
  <si>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</si>
  <si>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</si>
  <si>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</si>
  <si>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</si>
  <si>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</si>
  <si>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</si>
  <si>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</si>
  <si>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</si>
  <si>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</si>
  <si>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</si>
  <si>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</si>
  <si>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</si>
  <si>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</si>
  <si>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</si>
  <si>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</si>
  <si>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</si>
  <si>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</si>
  <si>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</si>
  <si>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</si>
  <si>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</si>
  <si>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</si>
  <si>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</si>
  <si>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</si>
  <si>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</si>
  <si>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</si>
  <si>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</si>
  <si>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</si>
  <si>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</si>
  <si>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</si>
  <si>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</si>
  <si>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</si>
  <si>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</si>
  <si>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</si>
  <si>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</si>
  <si>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</si>
  <si>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</si>
  <si>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</si>
  <si>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</si>
  <si>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</si>
  <si>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</si>
  <si>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</si>
  <si>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</si>
  <si>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</si>
  <si>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</si>
  <si>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</si>
  <si>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</si>
  <si>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</si>
  <si>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</si>
  <si>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</si>
  <si>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</si>
  <si>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</si>
  <si>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</si>
  <si>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</si>
  <si>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</si>
  <si>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</si>
  <si>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</si>
  <si>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</si>
  <si>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</si>
  <si>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</si>
  <si>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</si>
  <si>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</si>
  <si>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</si>
  <si>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</si>
  <si>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</si>
  <si>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</si>
  <si>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</si>
  <si>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</si>
  <si>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</si>
  <si>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</si>
  <si>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</si>
  <si>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</si>
  <si>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</si>
  <si>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</si>
  <si>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</si>
  <si>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</si>
  <si>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</si>
  <si>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</si>
  <si>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</si>
  <si>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</si>
  <si>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</si>
  <si>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</si>
  <si>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</si>
  <si>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</si>
  <si>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</si>
  <si>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</si>
  <si>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</si>
  <si>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</si>
  <si>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</si>
  <si>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</si>
  <si>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</si>
  <si>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</si>
  <si>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</si>
  <si>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</si>
  <si>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</si>
  <si>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</si>
  <si>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</si>
  <si>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</si>
  <si>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</si>
  <si>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</si>
  <si>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</si>
  <si>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</si>
  <si>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</si>
  <si>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</si>
  <si>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</si>
  <si>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</si>
  <si>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</si>
  <si>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</si>
  <si>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</si>
  <si>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</si>
  <si>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</si>
  <si>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</si>
  <si>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</si>
  <si>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</si>
  <si>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</si>
  <si>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</si>
  <si>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</si>
  <si>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</si>
  <si>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</si>
  <si>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</si>
  <si>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</si>
  <si>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</si>
  <si>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</si>
  <si>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</si>
  <si>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</si>
  <si>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</si>
  <si>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</si>
  <si>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</si>
  <si>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</si>
  <si>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</si>
  <si>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</si>
  <si>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</si>
  <si>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</si>
  <si>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</si>
  <si>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</si>
  <si>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</si>
  <si>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</si>
  <si>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</si>
  <si>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</si>
  <si>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</si>
  <si>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</si>
  <si>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</si>
  <si>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</si>
  <si>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</si>
  <si>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</si>
  <si>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</si>
  <si>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</si>
  <si>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</si>
  <si>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</si>
  <si>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</si>
  <si>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</si>
  <si>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</si>
  <si>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</si>
  <si>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</si>
  <si>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</si>
  <si>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</si>
  <si>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</si>
  <si>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</si>
  <si>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</si>
  <si>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</si>
  <si>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</si>
  <si>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</si>
  <si>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</si>
  <si>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</si>
  <si>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</si>
  <si>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</si>
  <si>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</si>
  <si>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</si>
  <si>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</si>
  <si>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</si>
  <si>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</si>
  <si>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</si>
  <si>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</si>
  <si>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</si>
  <si>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</si>
  <si>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</si>
  <si>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</si>
  <si>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</si>
  <si>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</si>
  <si>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</si>
  <si>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</si>
  <si>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</si>
  <si>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</si>
  <si>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</si>
  <si>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</si>
  <si>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</si>
  <si>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</si>
  <si>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</si>
  <si>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</si>
  <si>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</si>
  <si>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</si>
  <si>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</si>
  <si>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</si>
  <si>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</si>
  <si>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</si>
  <si>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</si>
  <si>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</si>
  <si>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</si>
  <si>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</si>
  <si>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</si>
  <si>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</si>
  <si>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</si>
  <si>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</si>
  <si>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</si>
  <si>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</si>
  <si>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</si>
  <si>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</si>
  <si>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</si>
  <si>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</si>
  <si>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</si>
  <si>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</si>
  <si>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</si>
  <si>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</si>
  <si>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</si>
  <si>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</si>
  <si>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</si>
  <si>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</si>
  <si>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</si>
  <si>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</si>
  <si>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</si>
  <si>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</si>
  <si>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</si>
  <si>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</si>
  <si>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</si>
  <si>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</si>
  <si>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</si>
  <si>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</si>
  <si>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</si>
  <si>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</si>
  <si>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</si>
  <si>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</si>
  <si>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</si>
  <si>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</si>
  <si>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</si>
  <si>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</si>
  <si>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</si>
  <si>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</si>
  <si>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</si>
  <si>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</si>
  <si>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</si>
  <si>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</si>
  <si>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</si>
  <si>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</si>
  <si>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</si>
  <si>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</si>
  <si>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</si>
  <si>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</si>
  <si>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</si>
  <si>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</si>
  <si>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</si>
  <si>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</si>
  <si>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</si>
  <si>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</si>
  <si>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</si>
  <si>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</si>
  <si>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</si>
  <si>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</si>
  <si>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</si>
  <si>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</si>
  <si>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</si>
  <si>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</si>
  <si>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</si>
  <si>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</si>
  <si>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</si>
  <si>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</si>
  <si>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</si>
  <si>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</si>
  <si>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</si>
  <si>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</si>
  <si>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</si>
  <si>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</si>
  <si>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</si>
  <si>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</si>
  <si>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</si>
  <si>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</si>
  <si>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</si>
  <si>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</si>
  <si>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</si>
  <si>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</si>
  <si>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</si>
  <si>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</si>
  <si>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</si>
  <si>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</si>
  <si>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</si>
  <si>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</si>
  <si>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</si>
  <si>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</si>
  <si>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</si>
  <si>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</si>
  <si>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</si>
  <si>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</si>
  <si>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</si>
  <si>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</si>
  <si>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</si>
  <si>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</si>
  <si>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</si>
  <si>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</si>
  <si>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</si>
  <si>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</si>
  <si>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</si>
  <si>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</si>
  <si>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</si>
  <si>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</si>
  <si>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</si>
  <si>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</si>
  <si>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</si>
  <si>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</si>
  <si>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</si>
  <si>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</si>
  <si>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</si>
  <si>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</si>
  <si>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</si>
  <si>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</si>
  <si>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</si>
  <si>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</si>
  <si>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</si>
  <si>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</si>
  <si>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</si>
  <si>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</si>
  <si>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</si>
  <si>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</si>
  <si>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</si>
  <si>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</si>
  <si>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</si>
  <si>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</si>
  <si>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</si>
  <si>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</si>
  <si>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</si>
  <si>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</si>
  <si>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</si>
  <si>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</si>
  <si>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</si>
  <si>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</si>
  <si>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</si>
  <si>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</si>
  <si>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</si>
  <si>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</si>
  <si>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</si>
  <si>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</si>
  <si>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</si>
  <si>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</si>
  <si>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</si>
  <si>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</si>
  <si>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</si>
  <si>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</si>
  <si>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</si>
  <si>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</si>
  <si>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</si>
  <si>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</si>
  <si>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</si>
  <si>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</si>
  <si>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</si>
  <si>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</si>
  <si>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</si>
  <si>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</si>
  <si>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</si>
  <si>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</si>
  <si>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</si>
  <si>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</si>
  <si>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</si>
  <si>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</si>
  <si>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</si>
  <si>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</si>
  <si>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</si>
  <si>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</si>
  <si>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</si>
  <si>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</si>
  <si>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</si>
  <si>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</si>
  <si>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</si>
  <si>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</si>
  <si>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</si>
  <si>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</si>
  <si>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</si>
  <si>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</si>
  <si>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</si>
  <si>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</si>
  <si>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</si>
  <si>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</si>
  <si>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</si>
  <si>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</si>
  <si>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</si>
  <si>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</si>
  <si>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</si>
  <si>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</si>
  <si>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</si>
  <si>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</si>
  <si>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</si>
  <si>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</si>
  <si>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</si>
  <si>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</si>
  <si>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</si>
  <si>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</si>
  <si>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</si>
  <si>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</si>
  <si>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</si>
  <si>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</si>
  <si>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</si>
  <si>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</si>
  <si>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</si>
  <si>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</si>
  <si>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</si>
  <si>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</si>
  <si>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</si>
  <si>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</si>
  <si>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</si>
  <si>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</si>
  <si>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</si>
  <si>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</si>
  <si>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</si>
  <si>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</si>
  <si>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</si>
  <si>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</si>
  <si>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</si>
  <si>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</si>
  <si>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</si>
  <si>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</si>
  <si>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</si>
  <si>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</si>
  <si>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</si>
  <si>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</si>
  <si>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</si>
  <si>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</si>
  <si>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</si>
  <si>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</si>
  <si>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</si>
  <si>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</si>
  <si>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</si>
  <si>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</si>
  <si>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</si>
  <si>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</si>
  <si>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</si>
  <si>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</si>
  <si>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</si>
  <si>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</si>
  <si>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</si>
  <si>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</si>
  <si>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</si>
  <si>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</si>
  <si>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</si>
  <si>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</si>
  <si>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</si>
  <si>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</si>
  <si>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</si>
  <si>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</si>
  <si>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</si>
  <si>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</si>
  <si>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</si>
  <si>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</si>
  <si>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</si>
  <si>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</si>
  <si>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</si>
  <si>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</si>
  <si>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</si>
  <si>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</si>
  <si>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</si>
  <si>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</si>
  <si>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</si>
  <si>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</si>
  <si>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</si>
  <si>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</si>
  <si>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</si>
  <si>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</si>
  <si>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</si>
  <si>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</si>
  <si>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</si>
  <si>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</si>
  <si>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</si>
  <si>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</si>
  <si>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</si>
  <si>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</si>
  <si>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</si>
  <si>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</si>
  <si>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</si>
  <si>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</si>
  <si>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</si>
  <si>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</si>
  <si>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</si>
  <si>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</si>
  <si>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</si>
  <si>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</si>
  <si>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</si>
  <si>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</si>
  <si>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</si>
  <si>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</si>
  <si>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</si>
  <si>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</si>
  <si>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</si>
  <si>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</si>
  <si>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</si>
  <si>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</si>
  <si>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</si>
  <si>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</si>
  <si>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</si>
  <si>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</si>
  <si>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</si>
  <si>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</si>
  <si>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</si>
  <si>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</si>
  <si>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</si>
  <si>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</si>
  <si>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</si>
  <si>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</si>
  <si>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</si>
  <si>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</si>
  <si>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</si>
  <si>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</si>
  <si>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</si>
  <si>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</si>
  <si>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</si>
  <si>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</si>
  <si>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</si>
  <si>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</si>
  <si>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</si>
  <si>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</si>
  <si>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</si>
  <si>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</si>
  <si>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</si>
  <si>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</si>
  <si>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</si>
  <si>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</si>
  <si>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</si>
  <si>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</si>
  <si>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</si>
  <si>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</si>
  <si>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</si>
  <si>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</si>
  <si>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</si>
  <si>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</si>
  <si>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</si>
  <si>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</si>
  <si>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</si>
  <si>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</si>
  <si>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</si>
  <si>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</si>
  <si>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</si>
  <si>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</si>
  <si>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</si>
  <si>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</si>
  <si>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</si>
  <si>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</si>
  <si>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</si>
  <si>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</si>
  <si>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</si>
  <si>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</si>
  <si>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</si>
  <si>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</si>
  <si>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</si>
  <si>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</si>
  <si>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</si>
  <si>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</si>
  <si>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</si>
  <si>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</si>
  <si>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</si>
  <si>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</si>
  <si>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</si>
  <si>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</si>
  <si>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</si>
  <si>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</si>
  <si>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</si>
  <si>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</si>
  <si>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</si>
  <si>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</si>
  <si>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</si>
  <si>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</si>
  <si>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</si>
  <si>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</si>
  <si>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</si>
  <si>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</si>
  <si>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</si>
  <si>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</si>
  <si>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</si>
  <si>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</si>
  <si>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</si>
  <si>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</si>
  <si>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</si>
  <si>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</si>
  <si>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</si>
  <si>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</si>
  <si>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</si>
  <si>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</si>
  <si>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</si>
  <si>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</si>
  <si>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</si>
  <si>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</si>
  <si>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</si>
  <si>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</si>
  <si>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</si>
  <si>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</si>
  <si>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</si>
  <si>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</si>
  <si>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</si>
  <si>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</si>
  <si>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</si>
  <si>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</si>
  <si>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</si>
  <si>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</si>
  <si>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</si>
  <si>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</si>
  <si>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</si>
  <si>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</si>
  <si>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</si>
  <si>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</si>
  <si>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</si>
  <si>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</si>
  <si>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</si>
  <si>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</si>
  <si>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</si>
  <si>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</si>
  <si>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</si>
  <si>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</si>
  <si>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</si>
  <si>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</si>
  <si>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</si>
  <si>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</si>
  <si>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</si>
  <si>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</si>
  <si>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</si>
  <si>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</si>
  <si>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</si>
  <si>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</si>
  <si>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</si>
  <si>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</si>
  <si>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</si>
  <si>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</si>
  <si>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</si>
  <si>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</si>
  <si>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</si>
  <si>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</si>
  <si>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</si>
  <si>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</si>
  <si>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</si>
  <si>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</si>
  <si>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</si>
  <si>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</si>
  <si>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</si>
  <si>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</si>
  <si>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</si>
  <si>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</si>
  <si>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</si>
  <si>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</si>
  <si>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</si>
  <si>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</si>
  <si>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</si>
  <si>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</si>
  <si>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</si>
  <si>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</si>
  <si>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</si>
  <si>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</si>
  <si>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</si>
  <si>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</si>
  <si>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</si>
  <si>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</si>
  <si>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</si>
  <si>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</si>
  <si>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</si>
  <si>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</si>
  <si>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</si>
  <si>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</si>
  <si>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</si>
  <si>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</si>
  <si>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</si>
  <si>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</si>
  <si>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</si>
  <si>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</si>
  <si>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</si>
  <si>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</si>
  <si>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</si>
  <si>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</si>
  <si>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</si>
  <si>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</si>
  <si>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</si>
  <si>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</si>
  <si>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</si>
  <si>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</si>
  <si>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</si>
  <si>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</si>
  <si>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</si>
  <si>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</si>
  <si>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</si>
  <si>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</si>
  <si>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</si>
  <si>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</si>
  <si>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</si>
  <si>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</si>
  <si>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</si>
  <si>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</si>
  <si>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</si>
  <si>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</si>
  <si>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</si>
  <si>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</si>
  <si>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</si>
  <si>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</si>
  <si>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</si>
  <si>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</si>
  <si>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</si>
  <si>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</si>
  <si>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</si>
  <si>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</si>
  <si>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</si>
  <si>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</si>
  <si>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</si>
  <si>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</si>
  <si>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</si>
  <si>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</si>
  <si>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</si>
  <si>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</si>
  <si>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</si>
  <si>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</si>
  <si>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</si>
  <si>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</si>
  <si>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</si>
  <si>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</si>
  <si>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</si>
  <si>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</si>
  <si>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</si>
  <si>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</si>
  <si>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</si>
  <si>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</si>
  <si>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</si>
  <si>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</si>
  <si>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</si>
  <si>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</si>
  <si>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</si>
  <si>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</si>
  <si>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</si>
  <si>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</si>
  <si>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</si>
  <si>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</si>
  <si>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</si>
  <si>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</si>
  <si>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</si>
  <si>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</si>
  <si>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</si>
  <si>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</si>
  <si>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</si>
  <si>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</si>
  <si>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</si>
  <si>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</si>
  <si>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</si>
  <si>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</si>
  <si>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</si>
  <si>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</si>
  <si>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</si>
  <si>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</si>
  <si>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</si>
  <si>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</si>
  <si>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</si>
  <si>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</si>
  <si>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</si>
  <si>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</si>
  <si>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</si>
  <si>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</si>
  <si>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</si>
  <si>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</si>
  <si>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</si>
  <si>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</si>
  <si>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</si>
  <si>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</si>
  <si>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</si>
  <si>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</si>
  <si>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</si>
  <si>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</si>
  <si>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</si>
  <si>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</si>
  <si>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</si>
  <si>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</si>
  <si>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</si>
  <si>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</si>
  <si>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</si>
  <si>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</si>
  <si>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</si>
  <si>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</si>
  <si>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</si>
  <si>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</si>
  <si>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</si>
  <si>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</si>
  <si>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</si>
  <si>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</si>
  <si>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</si>
  <si>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</si>
  <si>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</si>
  <si>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</si>
  <si>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</si>
  <si>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</si>
  <si>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</si>
  <si>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</si>
  <si>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</si>
  <si>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</si>
  <si>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</si>
  <si>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</si>
  <si>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</si>
  <si>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</si>
  <si>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</si>
  <si>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</si>
  <si>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</si>
  <si>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</si>
  <si>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</si>
  <si>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</si>
  <si>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</si>
  <si>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</si>
  <si>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</si>
  <si>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</si>
  <si>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</si>
  <si>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</si>
  <si>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</si>
  <si>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</si>
  <si>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</si>
  <si>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</si>
  <si>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</si>
  <si>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</si>
  <si>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</si>
  <si>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</si>
  <si>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</si>
  <si>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</si>
  <si>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</si>
  <si>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</si>
  <si>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</si>
  <si>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</si>
  <si>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</si>
  <si>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</si>
  <si>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</si>
  <si>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</si>
  <si>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</si>
  <si>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</si>
  <si>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</si>
  <si>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</si>
  <si>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</si>
  <si>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</si>
  <si>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</si>
  <si>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</si>
  <si>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</si>
  <si>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</si>
  <si>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</si>
  <si>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</si>
  <si>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</si>
  <si>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</si>
  <si>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</si>
  <si>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</si>
  <si>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</si>
  <si>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</si>
  <si>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</si>
  <si>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</si>
  <si>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</si>
  <si>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</si>
  <si>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</si>
  <si>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</si>
  <si>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</si>
  <si>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</si>
  <si>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</si>
  <si>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</si>
  <si>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</si>
  <si>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</si>
  <si>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</si>
  <si>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</si>
  <si>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</si>
  <si>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</si>
  <si>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</si>
  <si>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</si>
  <si>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</si>
  <si>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</si>
  <si>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</si>
  <si>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</si>
  <si>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</si>
  <si>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</si>
  <si>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</si>
  <si>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</si>
  <si>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</si>
  <si>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</si>
  <si>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</si>
  <si>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</si>
  <si>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</si>
  <si>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</si>
  <si>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</si>
  <si>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</si>
  <si>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</si>
  <si>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</si>
  <si>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</si>
  <si>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</si>
  <si>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</si>
  <si>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</si>
  <si>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</si>
  <si>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</si>
  <si>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</si>
  <si>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</si>
  <si>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</si>
  <si>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</si>
  <si>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</si>
  <si>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</si>
  <si>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</si>
  <si>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</si>
  <si>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</si>
  <si>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</si>
  <si>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</si>
  <si>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</si>
  <si>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</si>
  <si>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</si>
  <si>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</si>
  <si>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</si>
  <si>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</si>
  <si>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</si>
  <si>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</si>
  <si>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</si>
  <si>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</si>
  <si>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</si>
  <si>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</si>
  <si>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</si>
  <si>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</si>
  <si>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</si>
  <si>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</si>
  <si>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</si>
  <si>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</si>
  <si>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</si>
  <si>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</si>
  <si>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</si>
  <si>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</si>
  <si>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</si>
  <si>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</si>
  <si>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</si>
  <si>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</si>
  <si>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</si>
  <si>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</si>
  <si>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</si>
  <si>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</si>
  <si>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</si>
  <si>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</si>
  <si>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</si>
  <si>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</si>
  <si>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</si>
  <si>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</si>
  <si>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</si>
  <si>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</si>
  <si>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</si>
  <si>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</si>
  <si>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</si>
  <si>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</si>
  <si>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</si>
  <si>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</si>
  <si>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</si>
  <si>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</si>
  <si>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</si>
  <si>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</si>
  <si>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</si>
  <si>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</si>
  <si>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</si>
  <si>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</si>
  <si>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</si>
  <si>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</si>
  <si>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</si>
  <si>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</si>
  <si>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</si>
  <si>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</si>
  <si>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</si>
  <si>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</si>
  <si>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</si>
  <si>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</si>
  <si>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</si>
  <si>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</si>
  <si>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</si>
  <si>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</si>
  <si>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</si>
  <si>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</si>
  <si>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</si>
  <si>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</si>
  <si>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</si>
  <si>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</si>
  <si>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</si>
  <si>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</si>
  <si>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</si>
  <si>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</si>
  <si>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</si>
  <si>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</si>
  <si>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</si>
  <si>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</si>
  <si>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</si>
  <si>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</si>
  <si>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</si>
  <si>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</si>
  <si>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</si>
  <si>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</si>
  <si>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</si>
  <si>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</si>
  <si>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</si>
  <si>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</si>
  <si>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</si>
  <si>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</si>
  <si>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</si>
  <si>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</si>
  <si>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</si>
  <si>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</si>
  <si>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</si>
  <si>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</si>
  <si>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</si>
  <si>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</si>
  <si>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</si>
  <si>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</si>
  <si>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</si>
  <si>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</si>
  <si>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</si>
  <si>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</si>
  <si>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</si>
  <si>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</si>
  <si>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</si>
  <si>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</si>
  <si>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</si>
  <si>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</si>
  <si>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</si>
  <si>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</si>
  <si>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</si>
  <si>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</si>
  <si>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</si>
  <si>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</si>
  <si>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</si>
  <si>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</si>
  <si>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</si>
  <si>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</si>
  <si>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</si>
  <si>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</si>
  <si>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</si>
  <si>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</si>
  <si>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</si>
  <si>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</si>
  <si>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</si>
  <si>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</si>
  <si>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</si>
  <si>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</si>
  <si>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</si>
  <si>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</si>
  <si>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</si>
  <si>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</si>
  <si>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</si>
  <si>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</si>
  <si>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</si>
  <si>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</si>
  <si>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</si>
  <si>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</si>
  <si>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</si>
  <si>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</si>
  <si>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</si>
  <si>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</si>
  <si>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</si>
  <si>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</si>
  <si>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</si>
  <si>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</si>
  <si>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</si>
  <si>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</si>
  <si>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</si>
  <si>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</si>
  <si>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</si>
  <si>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</si>
  <si>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</si>
  <si>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</si>
  <si>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</si>
  <si>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</si>
  <si>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</si>
  <si>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</si>
  <si>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</si>
  <si>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</si>
  <si>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</si>
  <si>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</si>
  <si>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</si>
  <si>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</si>
  <si>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</si>
  <si>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</si>
  <si>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</si>
  <si>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</si>
  <si>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</si>
  <si>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</si>
  <si>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</si>
  <si>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</si>
  <si>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</si>
  <si>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</si>
  <si>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</si>
  <si>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</si>
  <si>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</si>
  <si>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</si>
  <si>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</si>
  <si>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</si>
  <si>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</si>
  <si>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</si>
  <si>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</si>
  <si>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</si>
  <si>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</si>
  <si>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</si>
  <si>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</si>
  <si>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</si>
  <si>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</si>
  <si>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</si>
  <si>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</si>
  <si>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</si>
  <si>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</si>
  <si>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</si>
  <si>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</si>
  <si>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</si>
  <si>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</si>
  <si>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</si>
  <si>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</si>
  <si>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</si>
  <si>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</si>
  <si>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</si>
  <si>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</si>
  <si>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</si>
  <si>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</si>
  <si>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</si>
  <si>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</si>
  <si>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</si>
  <si>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</si>
  <si>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</si>
  <si>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</si>
  <si>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</si>
  <si>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</si>
  <si>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</si>
  <si>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</si>
  <si>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</si>
  <si>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</si>
  <si>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</si>
  <si>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</si>
  <si>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</si>
  <si>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</si>
  <si>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</si>
  <si>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</si>
  <si>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</si>
  <si>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</si>
  <si>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</si>
  <si>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</si>
  <si>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</si>
  <si>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</si>
  <si>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</si>
  <si>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</si>
  <si>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</si>
  <si>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</si>
  <si>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</si>
  <si>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</si>
  <si>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</si>
  <si>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</si>
  <si>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</si>
  <si>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</si>
  <si>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</si>
  <si>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</si>
  <si>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</si>
  <si>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</si>
  <si>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</si>
  <si>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</si>
  <si>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</si>
  <si>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</si>
  <si>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</si>
  <si>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</si>
  <si>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</si>
  <si>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</si>
  <si>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</si>
  <si>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</si>
  <si>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</si>
  <si>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</si>
  <si>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</si>
  <si>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</si>
  <si>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</si>
  <si>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</si>
  <si>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</si>
  <si>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</si>
  <si>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</si>
  <si>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</si>
  <si>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</si>
  <si>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</si>
  <si>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</si>
  <si>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</si>
  <si>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</si>
  <si>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</si>
  <si>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</si>
  <si>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</si>
  <si>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</si>
  <si>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</si>
  <si>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</si>
  <si>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</si>
  <si>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</si>
  <si>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</si>
  <si>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</si>
  <si>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</si>
  <si>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</si>
  <si>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</si>
  <si>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</si>
  <si>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</si>
  <si>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</si>
  <si>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</si>
  <si>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</si>
  <si>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</si>
  <si>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</si>
  <si>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</si>
  <si>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</si>
  <si>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</si>
  <si>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</si>
  <si>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</si>
  <si>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</si>
  <si>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</si>
  <si>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</si>
  <si>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</si>
  <si>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</si>
  <si>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</si>
  <si>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</si>
  <si>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</si>
  <si>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</si>
  <si>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</si>
  <si>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</si>
  <si>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</si>
  <si>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</si>
  <si>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</si>
  <si>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</si>
  <si>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</si>
  <si>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</si>
  <si>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</si>
  <si>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</si>
  <si>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</si>
  <si>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</si>
  <si>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</si>
  <si>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</si>
  <si>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</si>
  <si>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</si>
  <si>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</si>
  <si>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</si>
  <si>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</si>
  <si>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</si>
  <si>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</si>
  <si>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</si>
  <si>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</si>
  <si>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</si>
  <si>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</si>
  <si>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</si>
  <si>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</si>
  <si>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</si>
  <si>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</si>
  <si>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</si>
  <si>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</si>
  <si>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</si>
  <si>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</si>
  <si>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</si>
  <si>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</si>
  <si>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</si>
  <si>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</si>
  <si>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</si>
  <si>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</si>
  <si>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</si>
  <si>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</si>
  <si>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</si>
  <si>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</si>
  <si>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</si>
  <si>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</si>
  <si>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</si>
  <si>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</si>
  <si>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</si>
  <si>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</si>
  <si>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</si>
  <si>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</si>
  <si>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</si>
  <si>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</si>
  <si>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</si>
  <si>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</si>
  <si>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</si>
  <si>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</si>
  <si>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</si>
  <si>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</si>
  <si>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</si>
  <si>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</si>
  <si>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</si>
  <si>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</si>
  <si>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</si>
  <si>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</si>
  <si>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</si>
  <si>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</si>
  <si>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</si>
  <si>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</si>
  <si>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</si>
  <si>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</si>
  <si>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</si>
  <si>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</si>
  <si>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</si>
  <si>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</si>
  <si>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</si>
  <si>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</si>
  <si>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</si>
  <si>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</si>
  <si>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</si>
  <si>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</si>
  <si>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</si>
  <si>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</si>
  <si>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</si>
  <si>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</si>
  <si>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</si>
  <si>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</si>
  <si>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</si>
  <si>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</si>
  <si>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</si>
  <si>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</si>
  <si>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</si>
  <si>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</si>
  <si>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</si>
  <si>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</si>
  <si>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</si>
  <si>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</si>
  <si>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</si>
  <si>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</si>
  <si>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</si>
  <si>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</si>
  <si>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</si>
  <si>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</si>
  <si>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</si>
  <si>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</si>
  <si>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</si>
  <si>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</si>
  <si>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</si>
  <si>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</si>
  <si>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</si>
  <si>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</si>
  <si>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</si>
  <si>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</si>
  <si>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</si>
  <si>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</si>
  <si>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</si>
  <si>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</si>
  <si>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</si>
  <si>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</si>
  <si>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</si>
  <si>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</si>
  <si>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</si>
  <si>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</si>
  <si>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</si>
  <si>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</si>
  <si>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</si>
  <si>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</si>
  <si>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</si>
  <si>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</si>
  <si>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</si>
  <si>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</si>
  <si>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</si>
  <si>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</si>
  <si>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</si>
  <si>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</si>
  <si>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</si>
  <si>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</si>
  <si>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</si>
  <si>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</si>
  <si>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</si>
  <si>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</si>
  <si>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</si>
  <si>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</si>
  <si>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</si>
  <si>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</si>
  <si>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</si>
  <si>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</si>
  <si>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</si>
  <si>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</si>
  <si>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</si>
  <si>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</si>
  <si>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</si>
  <si>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</si>
  <si>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</si>
  <si>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</si>
  <si>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</si>
  <si>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</si>
  <si>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</si>
  <si>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</si>
  <si>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</si>
  <si>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</si>
  <si>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</si>
  <si>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</si>
  <si>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</si>
  <si>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</si>
  <si>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</si>
  <si>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</si>
  <si>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</si>
  <si>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</si>
  <si>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</si>
  <si>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</si>
  <si>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</si>
  <si>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</si>
  <si>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</si>
  <si>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</si>
  <si>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</si>
  <si>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</si>
  <si>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</si>
  <si>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</si>
  <si>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</si>
  <si>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</si>
  <si>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</si>
  <si>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</si>
  <si>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</si>
  <si>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</si>
  <si>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</si>
  <si>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</si>
  <si>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</si>
  <si>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</si>
  <si>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</si>
  <si>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</si>
  <si>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</si>
  <si>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</si>
  <si>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</si>
  <si>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</si>
  <si>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</si>
  <si>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</si>
  <si>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</si>
  <si>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</si>
  <si>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</si>
  <si>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</si>
  <si>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</si>
  <si>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</si>
  <si>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</si>
  <si>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</si>
  <si>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</si>
  <si>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</si>
  <si>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</si>
  <si>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</si>
  <si>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</si>
  <si>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</si>
  <si>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</si>
  <si>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</si>
  <si>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</si>
  <si>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</si>
  <si>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</si>
  <si>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</si>
  <si>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</si>
  <si>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</si>
  <si>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</si>
  <si>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</si>
  <si>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</si>
  <si>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</si>
  <si>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</si>
  <si>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</si>
  <si>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</si>
  <si>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</si>
  <si>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</si>
  <si>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</si>
  <si>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</si>
  <si>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</si>
  <si>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</si>
  <si>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</si>
  <si>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</si>
  <si>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</si>
  <si>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</si>
  <si>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</si>
  <si>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</si>
  <si>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</si>
  <si>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</si>
  <si>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</si>
  <si>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</si>
  <si>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</si>
  <si>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</si>
  <si>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</si>
  <si>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</si>
  <si>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</si>
  <si>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</si>
  <si>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</si>
  <si>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</si>
  <si>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</si>
  <si>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</si>
  <si>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</si>
  <si>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</si>
  <si>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</si>
  <si>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</si>
  <si>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</si>
  <si>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</si>
  <si>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</si>
  <si>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</si>
  <si>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</si>
  <si>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</si>
  <si>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</si>
  <si>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</si>
  <si>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</si>
  <si>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</si>
  <si>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</si>
  <si>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</si>
  <si>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</si>
  <si>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</si>
  <si>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</si>
  <si>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</si>
  <si>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</si>
  <si>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</si>
  <si>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</si>
  <si>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</si>
  <si>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</si>
  <si>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</si>
  <si>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</si>
  <si>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</si>
  <si>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</si>
  <si>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</si>
  <si>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</si>
  <si>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</si>
  <si>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</si>
  <si>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</si>
  <si>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</si>
  <si>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</si>
  <si>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</si>
  <si>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</si>
  <si>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</si>
  <si>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</si>
  <si>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</si>
  <si>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</si>
  <si>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</si>
  <si>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</si>
  <si>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</si>
  <si>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</si>
  <si>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</si>
  <si>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</si>
  <si>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</si>
  <si>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</si>
  <si>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</si>
  <si>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</si>
  <si>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</si>
  <si>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</si>
  <si>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</si>
  <si>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</si>
  <si>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</si>
  <si>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</si>
  <si>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</si>
  <si>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</si>
  <si>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</si>
  <si>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</si>
  <si>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</si>
  <si>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</si>
  <si>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</si>
  <si>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</si>
  <si>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</si>
  <si>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</si>
  <si>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</si>
  <si>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</si>
  <si>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</si>
  <si>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</si>
  <si>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</si>
  <si>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</si>
  <si>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</si>
  <si>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</si>
  <si>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</si>
  <si>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</si>
  <si>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</si>
  <si>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</si>
  <si>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</si>
  <si>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</si>
  <si>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</si>
  <si>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</si>
  <si>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</si>
  <si>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</si>
  <si>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</si>
  <si>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</si>
  <si>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</si>
  <si>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</si>
  <si>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</si>
  <si>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</si>
  <si>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</si>
  <si>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</si>
  <si>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</si>
  <si>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</si>
  <si>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</si>
  <si>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</si>
  <si>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</si>
  <si>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</si>
  <si>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</si>
  <si>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</si>
  <si>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</si>
  <si>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</si>
  <si>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</si>
  <si>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</si>
  <si>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</si>
  <si>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</si>
  <si>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</si>
  <si>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</si>
  <si>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</si>
  <si>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</si>
  <si>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</si>
  <si>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</si>
  <si>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</si>
  <si>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</si>
  <si>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</si>
  <si>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</si>
  <si>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</si>
  <si>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</si>
  <si>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</si>
  <si>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</si>
  <si>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</si>
  <si>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</si>
  <si>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</si>
  <si>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</si>
  <si>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</si>
  <si>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</si>
  <si>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</si>
  <si>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</si>
  <si>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</si>
  <si>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</si>
  <si>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</si>
  <si>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</si>
  <si>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</si>
  <si>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</si>
  <si>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</si>
  <si>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</si>
  <si>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</si>
  <si>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</si>
  <si>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</si>
  <si>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</si>
  <si>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</si>
  <si>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</si>
  <si>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</si>
  <si>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</si>
  <si>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</si>
  <si>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</si>
  <si>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</si>
  <si>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</si>
  <si>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</si>
  <si>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</si>
  <si>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</si>
  <si>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</si>
  <si>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</si>
  <si>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</si>
  <si>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</si>
  <si>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</si>
  <si>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</si>
  <si>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</si>
  <si>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</si>
  <si>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</si>
  <si>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</si>
  <si>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</si>
  <si>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</si>
  <si>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</si>
  <si>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</si>
  <si>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</si>
  <si>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</si>
  <si>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</si>
  <si>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</si>
  <si>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</si>
  <si>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</si>
  <si>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</si>
  <si>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</si>
  <si>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</si>
  <si>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</si>
  <si>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</si>
  <si>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</si>
  <si>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</si>
  <si>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</si>
  <si>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</si>
  <si>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</si>
  <si>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</si>
  <si>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</si>
  <si>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</si>
  <si>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</si>
  <si>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</si>
  <si>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</si>
  <si>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</si>
  <si>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</si>
  <si>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</si>
  <si>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</si>
  <si>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</si>
  <si>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</si>
  <si>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</si>
  <si>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</si>
  <si>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</si>
  <si>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</si>
  <si>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</si>
  <si>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</si>
  <si>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</si>
  <si>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</si>
  <si>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</si>
  <si>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</si>
  <si>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</si>
  <si>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</si>
  <si>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</si>
  <si>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</si>
  <si>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</si>
  <si>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</si>
  <si>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</si>
  <si>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</si>
  <si>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</si>
  <si>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</si>
  <si>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</si>
  <si>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</si>
  <si>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</si>
  <si>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</si>
  <si>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</si>
  <si>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</si>
  <si>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</si>
  <si>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</si>
  <si>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</si>
  <si>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</si>
  <si>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</si>
  <si>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</si>
  <si>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</si>
  <si>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</si>
  <si>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</si>
  <si>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</si>
  <si>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</si>
  <si>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</si>
  <si>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</si>
  <si>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</si>
  <si>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</si>
  <si>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</si>
  <si>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</si>
  <si>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</si>
  <si>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</si>
  <si>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</si>
  <si>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</si>
  <si>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</si>
  <si>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</si>
  <si>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</si>
  <si>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</si>
  <si>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</si>
  <si>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</si>
  <si>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</si>
  <si>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</si>
  <si>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</si>
  <si>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</si>
  <si>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</si>
  <si>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</si>
  <si>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</si>
  <si>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</si>
  <si>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</si>
  <si>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</si>
  <si>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</si>
  <si>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</si>
  <si>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</si>
  <si>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</si>
  <si>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</si>
  <si>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</si>
  <si>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</si>
  <si>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</si>
  <si>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</si>
  <si>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</si>
  <si>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</si>
  <si>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</si>
  <si>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</si>
  <si>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</si>
  <si>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</si>
  <si>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</si>
  <si>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</si>
  <si>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</si>
  <si>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</si>
  <si>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</si>
  <si>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</si>
  <si>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</si>
  <si>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</si>
  <si>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</si>
  <si>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</si>
  <si>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</si>
  <si>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</si>
  <si>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</si>
  <si>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</si>
  <si>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</si>
  <si>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</si>
  <si>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</si>
  <si>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</si>
  <si>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</si>
  <si>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</si>
  <si>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</si>
  <si>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</si>
  <si>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</si>
  <si>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</si>
  <si>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</si>
  <si>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</si>
  <si>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</si>
  <si>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</si>
  <si>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</si>
  <si>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</si>
  <si>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</si>
  <si>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</si>
  <si>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</si>
  <si>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</si>
  <si>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</si>
  <si>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</si>
  <si>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</si>
  <si>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</si>
  <si>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</si>
  <si>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</si>
  <si>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</si>
  <si>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</si>
  <si>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</si>
  <si>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</si>
  <si>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</si>
  <si>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</si>
  <si>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</si>
  <si>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</si>
  <si>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</si>
  <si>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</si>
  <si>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</si>
  <si>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</si>
  <si>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</si>
  <si>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</si>
  <si>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</si>
  <si>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</si>
  <si>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</si>
  <si>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</si>
  <si>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</si>
  <si>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</si>
  <si>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</si>
  <si>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</si>
  <si>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</si>
  <si>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</si>
  <si>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</si>
  <si>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</si>
  <si>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</si>
  <si>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</si>
  <si>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</si>
  <si>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</si>
  <si>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</si>
  <si>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</si>
  <si>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</si>
  <si>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</si>
  <si>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</si>
  <si>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</si>
  <si>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</si>
  <si>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</si>
  <si>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</si>
  <si>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</si>
  <si>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</si>
  <si>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</si>
  <si>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</si>
  <si>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</si>
  <si>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</si>
  <si>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</si>
  <si>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</si>
  <si>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</si>
  <si>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</si>
  <si>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</si>
  <si>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</si>
  <si>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</si>
  <si>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</si>
  <si>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</si>
  <si>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</si>
  <si>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</si>
  <si>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</si>
  <si>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</si>
  <si>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</si>
  <si>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</si>
  <si>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</si>
  <si>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</si>
  <si>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</si>
  <si>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</si>
  <si>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</si>
  <si>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</si>
  <si>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</si>
  <si>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</si>
  <si>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</si>
  <si>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</si>
  <si>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</si>
  <si>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</si>
  <si>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</si>
  <si>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</si>
  <si>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</si>
  <si>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</si>
  <si>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</si>
  <si>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</si>
  <si>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</si>
  <si>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</si>
  <si>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</si>
  <si>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</si>
  <si>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</si>
  <si>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</si>
  <si>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</si>
  <si>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</si>
  <si>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</si>
  <si>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</si>
  <si>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</si>
  <si>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</si>
  <si>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</si>
  <si>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</si>
  <si>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</si>
  <si>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</si>
  <si>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</si>
  <si>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</si>
  <si>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</si>
  <si>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</si>
  <si>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</si>
  <si>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</si>
  <si>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</si>
  <si>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</si>
  <si>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</si>
  <si>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</si>
  <si>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</si>
  <si>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</si>
  <si>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</si>
  <si>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</si>
  <si>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</si>
  <si>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</si>
  <si>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</si>
  <si>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</si>
  <si>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</si>
  <si>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</si>
  <si>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</si>
  <si>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</si>
  <si>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</si>
  <si>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</si>
  <si>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</si>
  <si>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</si>
  <si>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</si>
  <si>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</si>
  <si>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</si>
  <si>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</si>
  <si>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</si>
  <si>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</si>
  <si>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</si>
  <si>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</si>
  <si>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</si>
  <si>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</si>
  <si>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</si>
  <si>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</si>
  <si>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</si>
  <si>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</si>
  <si>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</si>
  <si>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</si>
  <si>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</si>
  <si>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</si>
  <si>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</si>
  <si>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</si>
  <si>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</si>
  <si>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</si>
  <si>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</si>
  <si>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</si>
  <si>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</si>
  <si>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</si>
  <si>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</si>
  <si>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</si>
  <si>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</si>
  <si>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</si>
  <si>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</si>
  <si>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</si>
  <si>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</si>
  <si>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</si>
  <si>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</si>
  <si>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</si>
  <si>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</si>
  <si>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</si>
  <si>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</si>
  <si>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</si>
  <si>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</si>
  <si>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</si>
  <si>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</si>
  <si>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</si>
  <si>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</si>
  <si>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</si>
  <si>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</si>
  <si>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</si>
  <si>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</si>
  <si>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</si>
  <si>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</si>
  <si>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</si>
  <si>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</si>
  <si>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</si>
  <si>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</si>
  <si>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</si>
  <si>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</si>
  <si>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</si>
  <si>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</si>
  <si>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</si>
  <si>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</si>
  <si>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</si>
  <si>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</si>
  <si>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</si>
  <si>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</si>
  <si>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</si>
  <si>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</si>
  <si>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</si>
  <si>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</si>
  <si>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</si>
  <si>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</si>
  <si>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</si>
  <si>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</si>
  <si>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</si>
  <si>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</si>
  <si>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</si>
  <si>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</si>
  <si>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</si>
  <si>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</si>
  <si>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</si>
  <si>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</si>
  <si>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</si>
  <si>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</si>
  <si>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</si>
  <si>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</si>
  <si>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</si>
  <si>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</si>
  <si>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</si>
  <si>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</si>
  <si>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</si>
  <si>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</si>
  <si>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</si>
  <si>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</si>
  <si>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</si>
  <si>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</si>
  <si>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</si>
  <si>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</si>
  <si>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</si>
  <si>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</si>
  <si>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</si>
  <si>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</si>
  <si>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</si>
  <si>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</si>
  <si>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</si>
  <si>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</si>
  <si>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</si>
  <si>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</si>
  <si>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</si>
  <si>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</si>
  <si>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</si>
  <si>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</si>
  <si>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</si>
  <si>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</si>
  <si>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</si>
  <si>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</si>
  <si>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</si>
  <si>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</si>
  <si>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</si>
  <si>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</si>
  <si>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</si>
  <si>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</si>
  <si>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</si>
  <si>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</si>
  <si>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</si>
  <si>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</si>
  <si>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</si>
  <si>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</si>
  <si>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</si>
  <si>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</si>
  <si>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</si>
  <si>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</si>
  <si>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</si>
  <si>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</si>
  <si>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</si>
  <si>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</si>
  <si>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</si>
  <si>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</si>
  <si>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</si>
  <si>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</si>
  <si>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</si>
  <si>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</si>
  <si>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</si>
  <si>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</si>
  <si>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</si>
  <si>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</si>
  <si>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</si>
  <si>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</si>
  <si>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</si>
  <si>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</si>
  <si>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</si>
  <si>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</si>
  <si>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</si>
  <si>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</si>
  <si>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</si>
  <si>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</si>
  <si>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</si>
  <si>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</si>
  <si>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</si>
  <si>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</si>
  <si>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</si>
  <si>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</si>
  <si>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</si>
  <si>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</si>
  <si>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</si>
  <si>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</si>
  <si>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</si>
  <si>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</si>
  <si>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</si>
  <si>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</si>
  <si>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</si>
  <si>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</si>
  <si>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</si>
  <si>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</si>
  <si>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</si>
  <si>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</si>
  <si>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</si>
  <si>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</si>
  <si>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</si>
  <si>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</si>
  <si>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</si>
  <si>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</si>
  <si>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</si>
  <si>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</si>
  <si>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</si>
  <si>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</si>
  <si>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</si>
  <si>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</si>
  <si>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</si>
  <si>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</si>
  <si>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</si>
  <si>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</si>
  <si>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</si>
  <si>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</si>
  <si>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</si>
  <si>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</si>
  <si>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</si>
  <si>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</si>
  <si>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</si>
  <si>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</si>
  <si>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</si>
  <si>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</si>
  <si>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</si>
  <si>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</si>
  <si>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</si>
  <si>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</si>
  <si>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</si>
  <si>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</si>
  <si>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</si>
  <si>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</si>
  <si>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</si>
  <si>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</si>
  <si>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</si>
  <si>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</si>
  <si>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</si>
  <si>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</si>
  <si>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</si>
  <si>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</si>
  <si>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</si>
  <si>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</si>
  <si>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</si>
  <si>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</si>
  <si>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</si>
  <si>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</si>
  <si>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</si>
  <si>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</si>
  <si>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</si>
  <si>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</si>
  <si>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</si>
  <si>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</si>
  <si>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</si>
  <si>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</si>
  <si>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</si>
  <si>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</si>
  <si>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</si>
  <si>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</si>
  <si>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</si>
  <si>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</si>
  <si>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</si>
  <si>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</si>
  <si>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</si>
  <si>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</si>
  <si>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</si>
  <si>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</si>
  <si>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</si>
  <si>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</si>
  <si>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</si>
  <si>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</si>
  <si>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</si>
  <si>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</si>
  <si>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</si>
  <si>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</si>
  <si>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</si>
  <si>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</si>
  <si>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</si>
  <si>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</si>
  <si>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</si>
  <si>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</si>
  <si>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</si>
  <si>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</si>
  <si>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</si>
  <si>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</si>
  <si>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</si>
  <si>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</si>
  <si>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</si>
  <si>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</si>
  <si>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</si>
  <si>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</si>
  <si>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</si>
  <si>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</si>
  <si>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</si>
  <si>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</si>
  <si>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</si>
  <si>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</si>
  <si>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</si>
  <si>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</si>
  <si>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</si>
  <si>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</si>
  <si>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</si>
  <si>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</si>
  <si>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</si>
  <si>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</si>
  <si>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</si>
  <si>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</si>
  <si>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</si>
  <si>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</si>
  <si>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</si>
  <si>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</si>
  <si>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</si>
  <si>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</si>
  <si>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</si>
  <si>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</si>
  <si>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</si>
  <si>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</si>
  <si>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</si>
  <si>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</si>
  <si>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</si>
  <si>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</si>
  <si>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</si>
  <si>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</si>
  <si>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</si>
  <si>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</si>
  <si>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</si>
  <si>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</si>
  <si>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</si>
  <si>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</si>
  <si>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</si>
  <si>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</si>
  <si>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</si>
  <si>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</si>
  <si>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</si>
  <si>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</si>
  <si>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</si>
  <si>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</si>
  <si>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</si>
  <si>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</si>
  <si>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</si>
  <si>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</si>
  <si>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</si>
  <si>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</si>
  <si>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</si>
  <si>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</si>
  <si>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</si>
  <si>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</si>
  <si>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</si>
  <si>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</si>
  <si>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</si>
  <si>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</si>
  <si>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</si>
  <si>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</si>
  <si>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</si>
  <si>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</si>
  <si>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</si>
  <si>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</si>
  <si>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</si>
  <si>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</si>
  <si>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</si>
  <si>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</si>
  <si>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</si>
  <si>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</si>
  <si>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</si>
  <si>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</si>
  <si>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</si>
  <si>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</si>
  <si>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</si>
  <si>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</si>
  <si>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</si>
  <si>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</si>
  <si>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</si>
  <si>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</si>
  <si>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</si>
  <si>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</si>
  <si>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</si>
  <si>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</si>
  <si>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</si>
  <si>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</si>
  <si>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</si>
  <si>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</si>
  <si>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</si>
  <si>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</si>
  <si>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</si>
  <si>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</si>
  <si>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</si>
  <si>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</si>
  <si>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</si>
  <si>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</si>
  <si>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</si>
  <si>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</si>
  <si>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</si>
  <si>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</si>
  <si>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</si>
  <si>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</si>
  <si>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</si>
  <si>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</si>
  <si>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</si>
  <si>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</si>
  <si>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</si>
  <si>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</si>
  <si>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</si>
  <si>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</si>
  <si>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</si>
  <si>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</si>
  <si>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</si>
  <si>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</si>
  <si>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</si>
  <si>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</si>
  <si>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</si>
  <si>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</si>
  <si>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</si>
  <si>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</si>
  <si>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</si>
  <si>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</si>
  <si>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</si>
  <si>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</si>
  <si>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</si>
  <si>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</si>
  <si>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</si>
  <si>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</si>
  <si>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</si>
  <si>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</si>
  <si>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</si>
  <si>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</si>
  <si>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</si>
  <si>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</si>
  <si>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</si>
  <si>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</si>
  <si>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</si>
  <si>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</si>
  <si>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</si>
  <si>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</si>
  <si>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</si>
  <si>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</si>
  <si>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</si>
  <si>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</si>
  <si>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</si>
  <si>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</si>
  <si>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</si>
  <si>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</si>
  <si>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</si>
  <si>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</si>
  <si>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</si>
  <si>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</si>
  <si>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</si>
  <si>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</si>
  <si>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</si>
  <si>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</si>
  <si>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</si>
  <si>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</si>
  <si>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</si>
  <si>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</si>
  <si>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</si>
  <si>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</si>
  <si>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</si>
  <si>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</si>
  <si>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</si>
  <si>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</si>
  <si>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</si>
  <si>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</si>
  <si>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</si>
  <si>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</si>
  <si>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</si>
  <si>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</si>
  <si>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</si>
  <si>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</si>
  <si>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</si>
  <si>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</si>
  <si>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</si>
  <si>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</si>
  <si>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</si>
  <si>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</si>
  <si>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</si>
  <si>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</si>
  <si>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</si>
  <si>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</si>
  <si>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</si>
  <si>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</si>
  <si>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</si>
  <si>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</si>
  <si>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</si>
  <si>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</si>
  <si>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</si>
  <si>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</si>
  <si>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</si>
  <si>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</si>
  <si>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</si>
  <si>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</si>
  <si>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</si>
  <si>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</si>
  <si>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</si>
  <si>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</si>
  <si>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</si>
  <si>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</si>
  <si>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</si>
  <si>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</si>
  <si>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</si>
  <si>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</si>
  <si>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</si>
  <si>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</si>
  <si>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</si>
  <si>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</si>
  <si>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</si>
  <si>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</si>
  <si>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</si>
  <si>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</si>
  <si>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</si>
  <si>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</si>
  <si>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</si>
  <si>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</si>
  <si>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</si>
  <si>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</si>
  <si>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</si>
  <si>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</si>
  <si>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</si>
  <si>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</si>
  <si>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</si>
  <si>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</si>
  <si>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</si>
  <si>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</si>
  <si>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</si>
  <si>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</si>
  <si>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</si>
  <si>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</si>
  <si>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</si>
  <si>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</si>
  <si>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</si>
  <si>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</si>
  <si>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</si>
  <si>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</si>
  <si>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</si>
  <si>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</si>
  <si>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</si>
  <si>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</si>
  <si>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</si>
  <si>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</si>
  <si>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</si>
  <si>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</si>
  <si>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</si>
  <si>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</si>
  <si>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</si>
  <si>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</si>
  <si>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</si>
  <si>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</si>
  <si>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</si>
  <si>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</si>
  <si>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</si>
  <si>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</si>
  <si>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</si>
  <si>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</si>
  <si>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</si>
  <si>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</si>
  <si>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</si>
  <si>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</si>
  <si>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</si>
  <si>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</si>
  <si>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</si>
  <si>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</si>
  <si>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</si>
  <si>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</si>
  <si>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</si>
  <si>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</si>
  <si>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</si>
  <si>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</si>
  <si>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</si>
  <si>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</si>
  <si>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</si>
  <si>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</si>
  <si>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</si>
  <si>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</si>
  <si>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</si>
  <si>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</si>
  <si>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</si>
  <si>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</si>
  <si>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</si>
  <si>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</si>
  <si>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</si>
  <si>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</si>
  <si>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</si>
  <si>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</si>
  <si>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</si>
  <si>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</si>
  <si>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</si>
  <si>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</si>
  <si>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</si>
  <si>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</si>
  <si>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</si>
  <si>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</si>
  <si>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</si>
  <si>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</si>
  <si>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</si>
  <si>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</si>
  <si>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</si>
  <si>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</si>
  <si>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</si>
  <si>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</si>
  <si>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</si>
  <si>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</si>
  <si>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</si>
  <si>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</si>
  <si>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</si>
  <si>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</si>
  <si>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</si>
  <si>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</si>
  <si>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</si>
  <si>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</si>
  <si>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</si>
  <si>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</si>
  <si>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</si>
  <si>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</si>
  <si>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</si>
  <si>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</si>
  <si>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</si>
  <si>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</si>
  <si>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</si>
  <si>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</si>
  <si>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</si>
  <si>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</si>
  <si>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</si>
  <si>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</si>
  <si>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</si>
  <si>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</si>
  <si>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</si>
  <si>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</si>
  <si>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</si>
  <si>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</si>
  <si>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</si>
  <si>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</si>
  <si>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</si>
  <si>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</si>
  <si>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</si>
  <si>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</si>
  <si>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</si>
  <si>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</si>
  <si>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</si>
  <si>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</si>
  <si>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</si>
  <si>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</si>
  <si>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</si>
  <si>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</si>
  <si>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</si>
  <si>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</si>
  <si>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</si>
  <si>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</si>
  <si>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</si>
  <si>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</si>
  <si>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</si>
  <si>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</si>
  <si>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</si>
  <si>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</si>
  <si>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</si>
  <si>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</si>
  <si>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</si>
  <si>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</si>
  <si>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</si>
  <si>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</si>
  <si>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</si>
  <si>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</si>
  <si>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</si>
  <si>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</si>
  <si>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</si>
  <si>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</si>
  <si>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</si>
  <si>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</si>
  <si>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</si>
  <si>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</si>
  <si>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</si>
  <si>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</si>
  <si>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</si>
  <si>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</si>
  <si>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</si>
  <si>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</si>
  <si>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</si>
  <si>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</si>
  <si>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</si>
  <si>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</si>
  <si>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</si>
  <si>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</si>
  <si>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</si>
  <si>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</si>
  <si>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</si>
  <si>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</si>
  <si>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</si>
  <si>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</si>
  <si>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</si>
  <si>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</si>
  <si>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</si>
  <si>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</si>
  <si>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</si>
  <si>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</si>
  <si>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</si>
  <si>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</si>
  <si>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</si>
  <si>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</si>
  <si>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</si>
  <si>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</si>
  <si>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</si>
  <si>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</si>
  <si>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</si>
  <si>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</si>
  <si>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</si>
  <si>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</si>
  <si>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</si>
  <si>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</si>
  <si>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</si>
  <si>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</si>
  <si>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</si>
  <si>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</si>
  <si>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</si>
  <si>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</si>
  <si>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</si>
  <si>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</si>
  <si>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</si>
  <si>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</si>
  <si>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</si>
  <si>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</si>
  <si>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</si>
  <si>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</si>
  <si>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</si>
  <si>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</si>
  <si>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</si>
  <si>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</si>
  <si>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</si>
  <si>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</si>
  <si>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</si>
  <si>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</si>
  <si>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</si>
  <si>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</si>
  <si>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</si>
  <si>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</si>
  <si>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</si>
  <si>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</si>
  <si>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</si>
  <si>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</si>
  <si>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</si>
  <si>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</si>
  <si>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</si>
  <si>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</si>
  <si>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</si>
  <si>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</si>
  <si>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</si>
  <si>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</si>
  <si>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</si>
  <si>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</si>
  <si>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</si>
  <si>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</si>
  <si>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</si>
  <si>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</si>
  <si>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</si>
  <si>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</si>
  <si>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</si>
  <si>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</si>
  <si>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</si>
  <si>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</si>
  <si>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</si>
  <si>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</si>
  <si>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</si>
  <si>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</si>
  <si>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</si>
  <si>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</si>
  <si>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</si>
  <si>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</si>
  <si>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</si>
  <si>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</si>
  <si>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</si>
  <si>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</si>
  <si>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</si>
  <si>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</si>
  <si>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</si>
  <si>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</si>
  <si>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</si>
  <si>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</si>
  <si>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</si>
  <si>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</si>
  <si>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</si>
  <si>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</si>
  <si>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</si>
  <si>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</si>
  <si>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</si>
  <si>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</si>
  <si>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</si>
  <si>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</si>
  <si>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</si>
  <si>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</si>
  <si>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</si>
  <si>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</si>
  <si>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</si>
  <si>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</si>
  <si>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</si>
  <si>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</si>
  <si>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</si>
  <si>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</si>
  <si>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</si>
  <si>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</si>
  <si>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</si>
  <si>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</si>
  <si>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</si>
  <si>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</si>
  <si>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</si>
  <si>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</si>
  <si>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</si>
  <si>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</si>
  <si>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</si>
  <si>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</si>
  <si>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</si>
  <si>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</si>
  <si>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</si>
  <si>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</si>
  <si>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</si>
  <si>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</si>
  <si>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</si>
  <si>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</si>
  <si>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</si>
  <si>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</si>
  <si>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</si>
  <si>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</si>
  <si>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</si>
  <si>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</si>
  <si>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</si>
  <si>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</si>
  <si>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</si>
  <si>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</si>
  <si>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</si>
  <si>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</si>
  <si>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</si>
  <si>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</si>
  <si>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</si>
  <si>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</si>
  <si>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</si>
  <si>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</si>
  <si>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</si>
  <si>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</si>
  <si>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</si>
  <si>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</si>
  <si>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</si>
  <si>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</si>
  <si>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</si>
  <si>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</si>
  <si>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</si>
  <si>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</si>
  <si>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</si>
  <si>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</si>
  <si>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</si>
  <si>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</si>
  <si>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</si>
  <si>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</si>
  <si>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</si>
  <si>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</si>
  <si>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</si>
  <si>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</si>
  <si>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</si>
  <si>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</si>
  <si>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</si>
  <si>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</si>
  <si>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</si>
  <si>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</si>
  <si>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</si>
  <si>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</si>
  <si>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</si>
  <si>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</si>
  <si>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</si>
  <si>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</si>
  <si>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</si>
  <si>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</si>
  <si>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</si>
  <si>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</si>
  <si>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</si>
  <si>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</si>
  <si>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</si>
  <si>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</si>
  <si>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</si>
  <si>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</si>
  <si>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</si>
  <si>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</si>
  <si>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</si>
  <si>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</si>
  <si>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</si>
  <si>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</si>
  <si>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</si>
  <si>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</si>
  <si>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</si>
  <si>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</si>
  <si>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</si>
  <si>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</si>
  <si>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</si>
  <si>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</si>
  <si>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</si>
  <si>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</si>
  <si>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</si>
  <si>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</si>
  <si>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</si>
  <si>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</si>
  <si>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</si>
  <si>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</si>
  <si>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</si>
  <si>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</si>
  <si>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</si>
  <si>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</si>
  <si>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</si>
  <si>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</si>
  <si>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</si>
  <si>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</si>
  <si>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</si>
  <si>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</si>
  <si>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</si>
  <si>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</si>
  <si>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</si>
  <si>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</si>
  <si>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</si>
  <si>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</si>
  <si>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</si>
  <si>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</si>
  <si>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</si>
  <si>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</si>
  <si>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</si>
  <si>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</si>
  <si>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</si>
  <si>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</si>
  <si>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</si>
  <si>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</si>
  <si>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</si>
  <si>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</si>
  <si>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</si>
  <si>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</si>
  <si>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</si>
  <si>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</si>
  <si>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</si>
  <si>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</si>
  <si>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</si>
  <si>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</si>
  <si>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</si>
  <si>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</si>
  <si>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</si>
  <si>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</si>
  <si>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</si>
  <si>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</si>
  <si>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</si>
  <si>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</si>
  <si>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</si>
  <si>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</si>
  <si>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</si>
  <si>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</si>
  <si>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</si>
  <si>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</si>
  <si>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</si>
  <si>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</si>
  <si>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</si>
  <si>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</si>
  <si>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</si>
  <si>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</si>
  <si>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</si>
  <si>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</si>
  <si>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</si>
  <si>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</si>
  <si>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</si>
  <si>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</si>
  <si>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</si>
  <si>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</si>
  <si>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</si>
  <si>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</si>
  <si>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</si>
  <si>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</si>
  <si>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</si>
  <si>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</si>
  <si>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</si>
  <si>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</si>
  <si>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</si>
  <si>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</si>
  <si>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</si>
  <si>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</si>
  <si>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</si>
  <si>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</si>
  <si>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</si>
  <si>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</si>
  <si>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</si>
  <si>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</si>
  <si>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</si>
  <si>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</si>
  <si>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</si>
  <si>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</si>
  <si>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</si>
  <si>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</si>
  <si>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</si>
  <si>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</si>
  <si>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</si>
  <si>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</si>
  <si>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</si>
  <si>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</si>
  <si>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</si>
  <si>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</si>
  <si>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</si>
  <si>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</si>
  <si>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</si>
  <si>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</si>
  <si>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</si>
  <si>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</si>
  <si>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</si>
  <si>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</si>
  <si>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</si>
  <si>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</si>
  <si>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</si>
  <si>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</si>
  <si>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</si>
  <si>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</si>
  <si>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</si>
  <si>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</si>
  <si>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</si>
  <si>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</si>
  <si>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</si>
  <si>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</si>
  <si>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</si>
  <si>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</si>
  <si>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</si>
  <si>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</si>
  <si>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</si>
  <si>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</si>
  <si>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</si>
  <si>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</si>
  <si>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</si>
  <si>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</si>
  <si>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</si>
  <si>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</si>
  <si>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</si>
  <si>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</si>
  <si>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</si>
  <si>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</si>
  <si>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</si>
  <si>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</si>
  <si>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</si>
  <si>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</si>
  <si>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</si>
  <si>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</si>
  <si>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</si>
  <si>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</si>
  <si>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</si>
  <si>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</si>
  <si>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</si>
  <si>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</si>
  <si>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</si>
  <si>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</si>
  <si>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</si>
  <si>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</si>
  <si>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</si>
  <si>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</si>
  <si>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</si>
  <si>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</si>
  <si>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</si>
  <si>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</si>
  <si>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</si>
  <si>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</si>
  <si>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</si>
  <si>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</si>
  <si>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</si>
  <si>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</si>
  <si>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</si>
  <si>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</si>
  <si>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</si>
  <si>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</si>
  <si>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</si>
  <si>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</si>
  <si>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</si>
  <si>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</si>
  <si>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</si>
  <si>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</si>
  <si>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</si>
  <si>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</si>
  <si>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</si>
  <si>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</si>
  <si>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</si>
  <si>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</si>
  <si>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</si>
  <si>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</si>
  <si>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</si>
  <si>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</si>
  <si>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</si>
  <si>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</si>
  <si>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</si>
  <si>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</si>
  <si>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</si>
  <si>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</si>
  <si>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</si>
  <si>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</si>
  <si>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</si>
  <si>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</si>
  <si>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</si>
  <si>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</si>
  <si>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</si>
  <si>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</si>
  <si>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</si>
  <si>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</si>
  <si>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</si>
  <si>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</si>
  <si>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</si>
  <si>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</si>
  <si>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</si>
  <si>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</si>
  <si>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</si>
  <si>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</si>
  <si>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</si>
  <si>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</si>
  <si>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</si>
  <si>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</si>
  <si>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</si>
  <si>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</si>
  <si>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</si>
  <si>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</si>
  <si>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</si>
  <si>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</si>
  <si>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</si>
  <si>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</si>
  <si>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</si>
  <si>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</si>
  <si>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</si>
  <si>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</si>
  <si>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</si>
  <si>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</si>
  <si>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</si>
  <si>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</si>
  <si>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</si>
  <si>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</si>
  <si>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</si>
  <si>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</si>
  <si>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</si>
  <si>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</si>
  <si>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</si>
  <si>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</si>
  <si>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</si>
  <si>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</si>
  <si>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</si>
  <si>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</si>
  <si>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</si>
  <si>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</si>
  <si>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</si>
  <si>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</si>
  <si>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</si>
  <si>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</si>
  <si>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</si>
  <si>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</si>
  <si>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</si>
  <si>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</si>
  <si>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</si>
  <si>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</si>
  <si>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</si>
  <si>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</si>
  <si>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</si>
  <si>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</si>
  <si>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</si>
  <si>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</si>
  <si>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</si>
  <si>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</si>
  <si>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</si>
  <si>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</si>
  <si>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</si>
  <si>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</si>
  <si>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</si>
  <si>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</si>
  <si>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</si>
  <si>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</si>
  <si>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</si>
  <si>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</si>
  <si>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</si>
  <si>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</si>
  <si>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</si>
  <si>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</si>
  <si>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</si>
  <si>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</si>
  <si>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</si>
  <si>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</si>
  <si>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</si>
  <si>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</si>
  <si>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</si>
  <si>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</si>
  <si>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</si>
  <si>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</si>
  <si>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</si>
  <si>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</si>
  <si>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</si>
  <si>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</si>
  <si>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</si>
  <si>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</si>
  <si>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</si>
  <si>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</si>
  <si>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</si>
  <si>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</si>
  <si>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</si>
  <si>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</si>
  <si>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</si>
  <si>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</si>
  <si>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</si>
  <si>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</si>
  <si>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</si>
  <si>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</si>
  <si>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</si>
  <si>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</si>
  <si>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</si>
  <si>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</si>
  <si>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</si>
  <si>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</si>
  <si>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</si>
  <si>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</si>
  <si>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</si>
  <si>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</si>
  <si>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</si>
  <si>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</si>
  <si>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</si>
  <si>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</si>
  <si>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</si>
  <si>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</si>
  <si>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</si>
  <si>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</si>
  <si>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</si>
  <si>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</si>
  <si>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</si>
  <si>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</si>
  <si>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</si>
  <si>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</si>
  <si>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</si>
  <si>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</si>
  <si>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</si>
  <si>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</si>
  <si>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</si>
  <si>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</si>
  <si>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</si>
  <si>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</si>
  <si>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</si>
  <si>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</si>
  <si>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</si>
  <si>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</si>
  <si>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</si>
  <si>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</si>
  <si>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</si>
  <si>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</si>
  <si>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</si>
  <si>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</si>
  <si>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</si>
  <si>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</si>
  <si>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</si>
  <si>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</si>
  <si>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</si>
  <si>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</si>
  <si>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</si>
  <si>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</si>
  <si>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</si>
  <si>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</si>
  <si>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</si>
  <si>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</si>
  <si>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</si>
  <si>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</si>
  <si>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</si>
  <si>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</si>
  <si>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</si>
  <si>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</si>
  <si>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</si>
  <si>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</si>
  <si>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</si>
  <si>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</si>
  <si>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</si>
  <si>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</si>
  <si>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</si>
  <si>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</si>
  <si>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</si>
  <si>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</si>
  <si>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</si>
  <si>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</si>
  <si>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</si>
  <si>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</si>
  <si>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</si>
  <si>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</si>
  <si>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</si>
  <si>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</si>
  <si>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</si>
  <si>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</si>
  <si>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</si>
  <si>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</si>
  <si>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</si>
  <si>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</si>
  <si>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</si>
  <si>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</si>
  <si>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</si>
  <si>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</si>
  <si>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</si>
  <si>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</si>
  <si>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</si>
  <si>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</si>
  <si>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</si>
  <si>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</si>
  <si>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</si>
  <si>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</si>
  <si>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</si>
  <si>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</si>
  <si>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</si>
  <si>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</si>
  <si>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</si>
  <si>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</si>
  <si>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</si>
  <si>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</si>
  <si>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</si>
  <si>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</si>
  <si>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</si>
  <si>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</si>
  <si>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</si>
  <si>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</si>
  <si>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</si>
  <si>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</si>
  <si>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</si>
  <si>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</si>
  <si>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</si>
  <si>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</si>
  <si>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</si>
  <si>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</si>
  <si>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</si>
  <si>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</si>
  <si>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</si>
  <si>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</si>
  <si>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</si>
  <si>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</si>
  <si>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</si>
  <si>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</si>
  <si>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</si>
  <si>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</si>
  <si>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</si>
  <si>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</si>
  <si>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</si>
  <si>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</si>
  <si>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</si>
  <si>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</si>
  <si>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</si>
  <si>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</si>
  <si>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</si>
  <si>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</si>
  <si>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</si>
  <si>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</si>
  <si>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</si>
  <si>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</si>
  <si>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</si>
  <si>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</si>
  <si>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</si>
  <si>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</si>
  <si>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</si>
  <si>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</si>
  <si>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</si>
  <si>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</si>
  <si>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</si>
  <si>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</si>
  <si>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</si>
  <si>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</si>
  <si>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</si>
  <si>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</si>
  <si>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</si>
  <si>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</si>
  <si>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</si>
  <si>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</si>
  <si>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</si>
  <si>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</si>
  <si>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</si>
  <si>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</si>
  <si>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</si>
  <si>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</si>
  <si>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</si>
  <si>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</si>
  <si>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</si>
  <si>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</si>
  <si>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</si>
  <si>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</si>
  <si>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</si>
  <si>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</si>
  <si>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</si>
  <si>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</si>
  <si>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</si>
  <si>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</si>
  <si>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</si>
  <si>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</si>
  <si>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</si>
  <si>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</si>
  <si>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</si>
  <si>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</si>
  <si>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</si>
  <si>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</si>
  <si>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</si>
  <si>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</si>
  <si>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</si>
  <si>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</si>
  <si>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</si>
  <si>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</si>
  <si>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</si>
  <si>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</si>
  <si>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</si>
  <si>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</si>
  <si>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</si>
  <si>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</si>
  <si>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</si>
  <si>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</si>
  <si>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</si>
  <si>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</si>
  <si>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</si>
  <si>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</si>
  <si>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</si>
  <si>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</si>
  <si>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</si>
  <si>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</si>
  <si>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</si>
  <si>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</si>
  <si>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</si>
  <si>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</si>
  <si>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</si>
  <si>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</si>
  <si>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</si>
  <si>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</si>
  <si>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</si>
  <si>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</si>
  <si>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</si>
  <si>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</si>
  <si>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</si>
  <si>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</si>
  <si>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</si>
  <si>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</si>
  <si>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</si>
  <si>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</si>
  <si>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</si>
  <si>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</si>
  <si>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</si>
  <si>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</si>
  <si>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</si>
  <si>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</si>
  <si>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</si>
  <si>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</si>
  <si>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</si>
  <si>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</si>
  <si>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</si>
  <si>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</si>
  <si>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</si>
  <si>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</si>
  <si>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</si>
  <si>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</si>
  <si>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</si>
  <si>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</si>
  <si>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</si>
  <si>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</si>
  <si>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</si>
  <si>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</si>
  <si>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</si>
  <si>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</si>
  <si>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</si>
  <si>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</si>
  <si>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</si>
  <si>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</si>
  <si>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</si>
  <si>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</si>
  <si>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</si>
  <si>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</si>
  <si>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</si>
  <si>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</si>
  <si>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</si>
  <si>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</si>
  <si>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</si>
  <si>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</si>
  <si>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</si>
  <si>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</si>
  <si>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</si>
  <si>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</si>
  <si>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</si>
  <si>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</si>
  <si>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</si>
  <si>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</si>
  <si>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</si>
  <si>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</si>
  <si>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</si>
  <si>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</si>
  <si>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</si>
  <si>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</si>
  <si>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</si>
  <si>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</si>
  <si>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</si>
  <si>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</si>
  <si>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</si>
  <si>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</si>
  <si>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</si>
  <si>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</si>
  <si>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</si>
  <si>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</si>
  <si>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</si>
  <si>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</si>
  <si>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</si>
  <si>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</si>
  <si>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</si>
  <si>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</si>
  <si>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</si>
  <si>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</si>
  <si>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</si>
  <si>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</si>
  <si>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</si>
  <si>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</si>
  <si>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</si>
  <si>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</si>
  <si>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</si>
  <si>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</si>
  <si>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</si>
  <si>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</si>
  <si>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</si>
  <si>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</si>
  <si>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</si>
  <si>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</si>
  <si>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</si>
  <si>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</si>
  <si>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</si>
  <si>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</si>
  <si>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</si>
  <si>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</si>
  <si>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</si>
  <si>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</si>
  <si>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</si>
  <si>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</si>
  <si>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</si>
  <si>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</si>
  <si>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</si>
  <si>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</si>
  <si>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</si>
  <si>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</si>
  <si>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</si>
  <si>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</si>
  <si>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</si>
  <si>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</si>
  <si>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</si>
  <si>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</si>
  <si>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</si>
  <si>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</si>
  <si>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</si>
  <si>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</si>
  <si>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</si>
  <si>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</si>
  <si>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</si>
  <si>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</si>
  <si>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</si>
  <si>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</si>
  <si>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</si>
  <si>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</si>
  <si>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</si>
  <si>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</si>
  <si>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</si>
  <si>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</si>
  <si>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</si>
  <si>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</si>
  <si>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</si>
  <si>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</si>
  <si>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</si>
  <si>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</si>
  <si>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</si>
  <si>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</si>
  <si>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</si>
  <si>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</si>
  <si>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</si>
  <si>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</si>
  <si>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</si>
  <si>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</si>
  <si>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</si>
  <si>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</si>
  <si>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</si>
  <si>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</si>
  <si>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</si>
  <si>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</si>
  <si>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</si>
  <si>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</si>
  <si>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</si>
  <si>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</si>
  <si>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</si>
  <si>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</si>
  <si>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</si>
  <si>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</si>
  <si>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</si>
  <si>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</si>
  <si>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</si>
  <si>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</si>
  <si>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</si>
  <si>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</si>
  <si>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</si>
  <si>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</si>
  <si>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</si>
  <si>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</si>
  <si>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</si>
  <si>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</si>
  <si>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</si>
  <si>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</si>
  <si>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</si>
  <si>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</si>
  <si>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</si>
  <si>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</si>
  <si>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</si>
  <si>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</si>
  <si>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</si>
  <si>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</si>
  <si>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</si>
  <si>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</si>
  <si>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</si>
  <si>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</si>
  <si>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</si>
  <si>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</si>
  <si>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</si>
  <si>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</si>
  <si>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</si>
  <si>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</si>
  <si>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</si>
  <si>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</si>
  <si>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</si>
  <si>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</si>
  <si>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</si>
  <si>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</si>
  <si>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</si>
  <si>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</si>
  <si>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</si>
  <si>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</si>
  <si>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</si>
  <si>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</si>
  <si>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</si>
  <si>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</si>
  <si>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</si>
  <si>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</si>
  <si>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</si>
  <si>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</si>
  <si>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</si>
  <si>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</si>
  <si>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</si>
  <si>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</si>
  <si>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</si>
  <si>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</si>
  <si>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</si>
  <si>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</si>
  <si>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</si>
  <si>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</si>
  <si>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</si>
  <si>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</si>
  <si>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</si>
  <si>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</si>
  <si>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</si>
  <si>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</si>
  <si>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</si>
  <si>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</si>
  <si>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</si>
  <si>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</si>
  <si>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</si>
  <si>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</si>
  <si>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</si>
  <si>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</si>
  <si>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</si>
  <si>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</si>
  <si>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</si>
  <si>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</si>
  <si>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</si>
  <si>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</si>
  <si>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</si>
  <si>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</si>
  <si>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</si>
  <si>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</si>
  <si>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</si>
  <si>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</si>
  <si>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</si>
  <si>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</si>
  <si>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</si>
  <si>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</si>
  <si>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</si>
  <si>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</si>
  <si>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</si>
  <si>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</si>
  <si>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</si>
  <si>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</si>
  <si>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</si>
  <si>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</si>
  <si>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</si>
  <si>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</si>
  <si>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</si>
  <si>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</si>
  <si>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</si>
  <si>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</si>
  <si>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</si>
  <si>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</si>
  <si>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</si>
  <si>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</si>
  <si>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</si>
  <si>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</si>
  <si>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</si>
  <si>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</si>
  <si>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</si>
  <si>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</si>
  <si>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</si>
  <si>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</si>
  <si>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</si>
  <si>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</si>
  <si>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</si>
  <si>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</si>
  <si>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</si>
  <si>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</si>
  <si>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</si>
  <si>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</si>
  <si>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</si>
  <si>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</si>
  <si>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</si>
  <si>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</si>
  <si>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</si>
  <si>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</si>
  <si>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</si>
  <si>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</si>
  <si>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</si>
  <si>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</si>
  <si>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</si>
  <si>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</si>
  <si>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</si>
  <si>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</si>
  <si>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</si>
  <si>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</si>
  <si>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</si>
  <si>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</si>
  <si>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</si>
  <si>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</si>
  <si>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</si>
  <si>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</si>
  <si>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</si>
  <si>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</si>
  <si>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</si>
  <si>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</si>
  <si>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</si>
  <si>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</si>
  <si>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</si>
  <si>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</si>
  <si>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</si>
  <si>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</si>
  <si>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</si>
  <si>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</si>
  <si>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</si>
  <si>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</si>
  <si>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</si>
  <si>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</si>
  <si>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</si>
  <si>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</si>
  <si>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</si>
  <si>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</si>
  <si>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</si>
  <si>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</si>
  <si>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</si>
  <si>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</si>
  <si>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</si>
  <si>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</si>
  <si>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</si>
  <si>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</si>
  <si>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</si>
  <si>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</si>
  <si>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</si>
  <si>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</si>
  <si>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</si>
  <si>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</si>
  <si>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</si>
  <si>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</si>
  <si>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</si>
  <si>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</si>
  <si>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</si>
  <si>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</si>
  <si>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</si>
  <si>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</si>
  <si>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</si>
  <si>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</si>
  <si>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</si>
  <si>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</si>
  <si>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</si>
  <si>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</si>
  <si>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</si>
  <si>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</si>
  <si>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</si>
  <si>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</si>
  <si>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</si>
  <si>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</si>
  <si>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</si>
  <si>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</si>
  <si>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</si>
  <si>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</si>
  <si>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</si>
  <si>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</si>
  <si>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</si>
  <si>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</si>
  <si>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</si>
  <si>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</si>
  <si>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</si>
  <si>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</si>
  <si>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</si>
  <si>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</si>
  <si>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</si>
  <si>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</si>
  <si>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</si>
  <si>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</si>
  <si>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</si>
  <si>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</si>
  <si>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</si>
  <si>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</si>
  <si>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</si>
  <si>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</si>
  <si>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</si>
  <si>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</si>
  <si>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</si>
  <si>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</si>
  <si>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</si>
  <si>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</si>
  <si>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</si>
  <si>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</si>
  <si>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</si>
  <si>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</si>
  <si>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</si>
  <si>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</si>
  <si>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</si>
  <si>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</si>
  <si>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</si>
  <si>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</si>
  <si>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</si>
  <si>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</si>
  <si>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</si>
  <si>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</si>
  <si>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</si>
  <si>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</si>
  <si>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</si>
  <si>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</si>
  <si>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</si>
  <si>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</si>
  <si>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</si>
  <si>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</si>
  <si>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</si>
  <si>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</si>
  <si>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</si>
  <si>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</si>
  <si>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</si>
  <si>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</si>
  <si>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</si>
  <si>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</si>
  <si>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</si>
  <si>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</si>
  <si>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</si>
  <si>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</si>
  <si>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</si>
  <si>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</si>
  <si>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</si>
  <si>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</si>
  <si>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</si>
  <si>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</si>
  <si>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</si>
  <si>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</si>
  <si>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</si>
  <si>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</si>
  <si>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</si>
  <si>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</si>
  <si>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</si>
  <si>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</si>
  <si>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</si>
  <si>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</si>
  <si>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</si>
  <si>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</si>
  <si>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</si>
  <si>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</si>
  <si>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</si>
  <si>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</si>
  <si>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</si>
  <si>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</si>
  <si>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</si>
  <si>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</si>
  <si>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</si>
  <si>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</si>
  <si>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</si>
  <si>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</si>
  <si>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</si>
  <si>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</si>
  <si>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</si>
  <si>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</si>
  <si>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</si>
  <si>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</si>
  <si>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</si>
  <si>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</si>
  <si>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</si>
  <si>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</si>
  <si>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</si>
  <si>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</si>
  <si>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</si>
  <si>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</si>
  <si>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</si>
  <si>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</si>
  <si>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</si>
  <si>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</si>
  <si>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</si>
  <si>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</si>
  <si>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</si>
  <si>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</si>
  <si>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</si>
  <si>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</si>
  <si>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</si>
  <si>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</si>
  <si>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</si>
  <si>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</si>
  <si>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</si>
  <si>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</si>
  <si>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</si>
  <si>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</si>
  <si>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</si>
  <si>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</si>
  <si>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</si>
  <si>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</si>
  <si>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</si>
  <si>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</si>
  <si>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</si>
  <si>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</si>
  <si>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</si>
  <si>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</si>
  <si>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</si>
  <si>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</si>
  <si>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</si>
  <si>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</si>
  <si>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</si>
  <si>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</si>
  <si>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</si>
  <si>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</si>
  <si>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</si>
  <si>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</si>
  <si>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</si>
  <si>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</si>
  <si>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</si>
  <si>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</si>
  <si>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</si>
  <si>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</si>
  <si>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</si>
  <si>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</si>
  <si>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</si>
  <si>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</si>
  <si>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</si>
  <si>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</si>
  <si>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</si>
  <si>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</si>
  <si>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</si>
  <si>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</si>
  <si>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</si>
  <si>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</si>
  <si>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</si>
  <si>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</si>
  <si>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</si>
  <si>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</si>
  <si>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</si>
  <si>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</si>
  <si>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</si>
  <si>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</si>
  <si>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</si>
  <si>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</si>
  <si>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</si>
  <si>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</si>
  <si>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</si>
  <si>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</si>
  <si>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</si>
  <si>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</si>
  <si>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</si>
  <si>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</si>
  <si>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</si>
  <si>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</si>
  <si>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</si>
  <si>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</si>
  <si>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</si>
  <si>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</si>
  <si>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</si>
  <si>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</si>
  <si>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</si>
  <si>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</si>
  <si>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</si>
  <si>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</si>
  <si>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</si>
  <si>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</si>
  <si>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</si>
  <si>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</si>
  <si>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</si>
  <si>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</si>
  <si>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</si>
  <si>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</si>
  <si>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</si>
  <si>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</si>
  <si>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</si>
  <si>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</si>
  <si>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</si>
  <si>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</si>
  <si>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</si>
  <si>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</si>
  <si>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</si>
  <si>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</si>
  <si>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</si>
  <si>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</si>
  <si>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</si>
  <si>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</si>
  <si>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</si>
  <si>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</si>
  <si>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</si>
  <si>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</si>
  <si>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</si>
  <si>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</si>
  <si>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</si>
  <si>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</si>
  <si>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</si>
  <si>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</si>
  <si>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</si>
  <si>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</si>
  <si>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</si>
  <si>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</si>
  <si>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</si>
  <si>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</si>
  <si>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</si>
  <si>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</si>
  <si>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</si>
  <si>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</si>
  <si>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</si>
  <si>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</si>
  <si>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</si>
  <si>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</si>
  <si>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</si>
  <si>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</si>
  <si>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</si>
  <si>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</si>
  <si>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</si>
  <si>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</si>
  <si>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</si>
  <si>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</si>
  <si>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</si>
  <si>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</si>
  <si>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</si>
  <si>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</si>
  <si>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</si>
  <si>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</si>
  <si>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</si>
  <si>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</si>
  <si>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</si>
  <si>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</si>
  <si>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</si>
  <si>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</si>
  <si>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</si>
  <si>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</si>
  <si>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</si>
  <si>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</si>
  <si>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</si>
  <si>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</si>
  <si>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</si>
  <si>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</si>
  <si>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</si>
  <si>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</si>
  <si>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</si>
  <si>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</si>
  <si>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</si>
  <si>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</si>
  <si>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</si>
  <si>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</si>
  <si>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</si>
  <si>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</si>
  <si>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</si>
  <si>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</si>
  <si>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</si>
  <si>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</si>
  <si>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</si>
  <si>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</si>
  <si>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</si>
  <si>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</si>
  <si>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</si>
  <si>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</si>
  <si>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</si>
  <si>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</si>
  <si>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</si>
  <si>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</si>
  <si>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</si>
  <si>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</si>
  <si>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</si>
  <si>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</si>
  <si>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</si>
  <si>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</si>
  <si>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</si>
  <si>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</si>
  <si>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</si>
  <si>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</si>
  <si>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</si>
  <si>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</si>
  <si>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</si>
  <si>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</si>
  <si>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</si>
  <si>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</si>
  <si>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</si>
  <si>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</si>
  <si>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</si>
  <si>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</si>
  <si>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</si>
  <si>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</si>
  <si>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</si>
  <si>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</si>
  <si>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</si>
  <si>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</si>
  <si>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</si>
  <si>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</si>
  <si>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</si>
  <si>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</si>
  <si>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</si>
  <si>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</si>
  <si>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</si>
  <si>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</si>
  <si>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</si>
  <si>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</si>
  <si>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</si>
  <si>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</si>
  <si>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</si>
  <si>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</si>
  <si>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</si>
  <si>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</si>
  <si>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</si>
  <si>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</si>
  <si>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</si>
  <si>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</si>
  <si>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</si>
  <si>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</si>
  <si>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</si>
  <si>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</si>
  <si>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</si>
  <si>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</si>
  <si>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</si>
  <si>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</si>
  <si>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</si>
  <si>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</si>
  <si>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</si>
  <si>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</si>
  <si>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</si>
  <si>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</si>
  <si>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</si>
  <si>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</si>
  <si>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</si>
  <si>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</si>
  <si>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</si>
  <si>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</si>
  <si>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</si>
  <si>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</si>
  <si>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</si>
  <si>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</si>
  <si>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</si>
  <si>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</si>
  <si>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</si>
  <si>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</si>
  <si>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</si>
  <si>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</si>
  <si>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</si>
  <si>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</si>
  <si>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</si>
  <si>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</si>
  <si>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</si>
  <si>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</si>
  <si>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</si>
  <si>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</si>
  <si>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</si>
  <si>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</si>
  <si>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</si>
  <si>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</si>
  <si>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</si>
  <si>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</si>
  <si>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</si>
  <si>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</si>
  <si>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</si>
  <si>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</si>
  <si>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</si>
  <si>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</si>
  <si>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</si>
  <si>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</si>
  <si>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</si>
  <si>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</si>
  <si>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</si>
  <si>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</si>
  <si>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</si>
  <si>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</si>
  <si>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</si>
  <si>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</si>
  <si>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</si>
  <si>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</si>
  <si>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</si>
  <si>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</si>
  <si>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</si>
  <si>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</si>
  <si>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</si>
  <si>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</si>
  <si>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</si>
  <si>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</si>
  <si>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</si>
  <si>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</si>
  <si>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</si>
  <si>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</si>
  <si>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</si>
  <si>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</si>
  <si>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</si>
  <si>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</si>
  <si>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</si>
  <si>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</si>
  <si>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</si>
  <si>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</si>
  <si>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</si>
  <si>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</si>
  <si>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</si>
  <si>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</si>
  <si>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</si>
  <si>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</si>
  <si>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</si>
  <si>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</si>
  <si>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</si>
  <si>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</si>
  <si>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</si>
  <si>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</si>
  <si>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</si>
  <si>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</si>
  <si>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</si>
  <si>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</si>
  <si>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</si>
  <si>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</si>
  <si>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</si>
  <si>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</si>
  <si>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</si>
  <si>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</si>
  <si>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</si>
  <si>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</si>
  <si>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</si>
  <si>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</si>
  <si>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</si>
  <si>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</si>
  <si>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</si>
  <si>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</si>
  <si>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</si>
  <si>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</si>
  <si>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</si>
  <si>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</si>
  <si>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</si>
  <si>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</si>
  <si>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</si>
  <si>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</si>
  <si>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</si>
  <si>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</si>
  <si>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</si>
  <si>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</si>
  <si>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</si>
  <si>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</si>
  <si>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</si>
  <si>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</si>
  <si>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</si>
  <si>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</si>
  <si>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</si>
  <si>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</si>
  <si>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</si>
  <si>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</si>
  <si>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</si>
  <si>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</si>
  <si>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</si>
  <si>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</si>
  <si>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</si>
  <si>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</si>
  <si>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</si>
  <si>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</si>
  <si>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</si>
  <si>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</si>
  <si>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</si>
  <si>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</si>
  <si>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</si>
  <si>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</si>
  <si>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</si>
  <si>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</si>
  <si>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</si>
  <si>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</si>
  <si>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</si>
  <si>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</si>
  <si>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</si>
  <si>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</si>
  <si>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</si>
  <si>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</si>
  <si>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</si>
  <si>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</si>
  <si>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</si>
  <si>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</si>
  <si>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</si>
  <si>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</si>
  <si>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</si>
  <si>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</si>
  <si>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</si>
  <si>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</si>
  <si>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</si>
  <si>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</si>
  <si>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</si>
  <si>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</si>
  <si>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</si>
  <si>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</si>
  <si>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</si>
  <si>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</si>
  <si>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</si>
  <si>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</si>
  <si>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</si>
  <si>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</si>
  <si>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</si>
  <si>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</si>
  <si>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</si>
  <si>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</si>
  <si>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</si>
  <si>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</si>
  <si>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</si>
  <si>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</si>
  <si>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</si>
  <si>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</si>
  <si>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</si>
  <si>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</si>
  <si>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</si>
  <si>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</si>
  <si>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</si>
  <si>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</si>
  <si>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</si>
  <si>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</si>
  <si>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</si>
  <si>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</si>
  <si>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</si>
  <si>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</si>
  <si>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</si>
  <si>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</si>
  <si>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</si>
  <si>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</si>
  <si>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</si>
  <si>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</si>
  <si>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</si>
  <si>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</si>
  <si>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</si>
  <si>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</si>
  <si>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</si>
  <si>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</si>
  <si>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</si>
  <si>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</si>
  <si>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</si>
  <si>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</si>
  <si>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</si>
  <si>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</si>
  <si>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</si>
  <si>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</si>
  <si>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</si>
  <si>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</si>
  <si>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</si>
  <si>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</si>
  <si>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</si>
  <si>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</si>
  <si>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</si>
  <si>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</si>
  <si>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</si>
  <si>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</si>
  <si>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</si>
  <si>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</si>
  <si>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</si>
  <si>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</si>
  <si>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</si>
  <si>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</si>
  <si>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</si>
  <si>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</si>
  <si>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</si>
  <si>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</si>
  <si>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</si>
  <si>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</si>
  <si>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</si>
  <si>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</si>
  <si>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</si>
  <si>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</si>
  <si>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</si>
  <si>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</si>
  <si>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</si>
  <si>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</si>
  <si>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</si>
  <si>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</si>
  <si>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</si>
  <si>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</si>
  <si>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</si>
  <si>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</si>
  <si>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</si>
  <si>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</si>
  <si>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</si>
  <si>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</si>
  <si>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</si>
  <si>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</si>
  <si>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</si>
  <si>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</si>
  <si>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</si>
  <si>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</si>
  <si>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</si>
  <si>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</si>
  <si>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</si>
  <si>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</si>
  <si>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</si>
  <si>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</si>
  <si>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</si>
  <si>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</si>
  <si>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</si>
  <si>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</si>
  <si>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</si>
  <si>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</si>
  <si>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</si>
  <si>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</si>
  <si>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</si>
  <si>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</si>
  <si>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</si>
  <si>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</si>
  <si>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</si>
  <si>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</si>
  <si>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</si>
  <si>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</si>
  <si>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</si>
  <si>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</si>
  <si>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</si>
  <si>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</si>
  <si>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</si>
  <si>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</si>
  <si>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</si>
  <si>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</si>
  <si>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</si>
  <si>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</si>
  <si>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</si>
  <si>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</si>
  <si>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</si>
  <si>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</si>
  <si>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</si>
  <si>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</si>
  <si>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</si>
  <si>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</si>
  <si>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</si>
  <si>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</si>
  <si>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</si>
  <si>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</si>
  <si>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</si>
  <si>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</si>
  <si>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</si>
  <si>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</si>
  <si>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</si>
  <si>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</si>
  <si>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</si>
  <si>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</si>
  <si>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</si>
  <si>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</si>
  <si>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</si>
  <si>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</si>
  <si>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</si>
  <si>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</si>
  <si>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</si>
  <si>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</si>
  <si>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</si>
  <si>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</si>
  <si>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</si>
  <si>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</si>
  <si>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</si>
  <si>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</si>
  <si>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</si>
  <si>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</si>
  <si>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</si>
  <si>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</si>
  <si>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</si>
  <si>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</si>
  <si>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</si>
  <si>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</si>
  <si>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</si>
  <si>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</si>
  <si>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</si>
  <si>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</si>
  <si>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</si>
  <si>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</si>
  <si>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</si>
  <si>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</si>
  <si>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</si>
  <si>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</si>
  <si>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</si>
  <si>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</si>
  <si>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</si>
  <si>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</si>
  <si>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</si>
  <si>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</si>
  <si>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</si>
  <si>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</si>
  <si>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</si>
  <si>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</si>
  <si>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</si>
  <si>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</si>
  <si>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</si>
  <si>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</si>
  <si>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</si>
  <si>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</si>
  <si>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</si>
  <si>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</si>
  <si>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</si>
  <si>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</si>
  <si>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</si>
  <si>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</si>
  <si>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</si>
  <si>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</si>
  <si>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</si>
  <si>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</si>
  <si>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</si>
  <si>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</si>
  <si>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</si>
  <si>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</si>
  <si>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</si>
  <si>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</si>
  <si>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</si>
  <si>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</si>
  <si>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</si>
  <si>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</si>
  <si>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</si>
  <si>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</si>
  <si>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</si>
  <si>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</si>
  <si>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</si>
  <si>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</si>
  <si>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</si>
  <si>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</si>
  <si>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</si>
  <si>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</si>
  <si>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</si>
  <si>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</si>
  <si>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</si>
  <si>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</si>
  <si>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</si>
  <si>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</si>
  <si>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</si>
  <si>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</si>
  <si>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</si>
  <si>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</si>
  <si>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</si>
  <si>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</si>
  <si>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</si>
  <si>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</si>
  <si>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</si>
  <si>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</si>
  <si>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</si>
  <si>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</si>
  <si>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</si>
  <si>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</si>
  <si>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</si>
  <si>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</si>
  <si>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</si>
  <si>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</si>
  <si>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</si>
  <si>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</si>
  <si>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</si>
  <si>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</si>
  <si>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</si>
  <si>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</si>
  <si>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</si>
  <si>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</si>
  <si>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</si>
  <si>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</si>
  <si>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</si>
  <si>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</si>
  <si>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</si>
  <si>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</si>
  <si>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</si>
  <si>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</si>
  <si>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</si>
  <si>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</si>
  <si>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</si>
  <si>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</si>
  <si>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</si>
  <si>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</si>
  <si>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</si>
  <si>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</si>
  <si>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</si>
  <si>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</si>
  <si>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</si>
  <si>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</si>
  <si>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</si>
  <si>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</si>
  <si>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</si>
  <si>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</si>
  <si>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</si>
  <si>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</si>
  <si>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</si>
  <si>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</si>
  <si>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</si>
  <si>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</si>
  <si>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</si>
  <si>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</si>
  <si>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</si>
  <si>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</si>
  <si>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</si>
  <si>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</si>
  <si>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</si>
  <si>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</si>
  <si>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</si>
  <si>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</si>
  <si>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</si>
  <si>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</si>
  <si>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</si>
  <si>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</si>
  <si>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</si>
  <si>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</si>
  <si>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</si>
  <si>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</si>
  <si>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</si>
  <si>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</si>
  <si>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</si>
  <si>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</si>
  <si>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</si>
  <si>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</si>
  <si>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</si>
  <si>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</si>
  <si>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</si>
  <si>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</si>
  <si>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</si>
  <si>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</si>
  <si>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</si>
  <si>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</si>
  <si>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</si>
  <si>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</si>
  <si>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</si>
  <si>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</si>
  <si>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</si>
  <si>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</si>
  <si>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</si>
  <si>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</si>
  <si>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</si>
  <si>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</si>
  <si>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</si>
  <si>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</si>
  <si>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</si>
  <si>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</si>
  <si>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</si>
  <si>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</si>
  <si>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</si>
  <si>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</si>
  <si>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</si>
  <si>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</si>
  <si>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</si>
  <si>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</si>
  <si>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</si>
  <si>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</si>
  <si>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</si>
  <si>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</si>
  <si>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</si>
  <si>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</si>
  <si>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</si>
  <si>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</si>
  <si>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</si>
  <si>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</si>
  <si>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</si>
  <si>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</si>
  <si>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</si>
  <si>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</si>
  <si>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</si>
  <si>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</si>
  <si>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</si>
  <si>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</si>
  <si>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</si>
  <si>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</si>
  <si>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</si>
  <si>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</si>
  <si>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</si>
  <si>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</si>
  <si>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</si>
  <si>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</si>
  <si>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</si>
  <si>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</si>
  <si>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</si>
  <si>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</si>
  <si>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</si>
  <si>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</si>
  <si>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</si>
  <si>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</si>
  <si>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</si>
  <si>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</si>
  <si>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</si>
  <si>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</si>
  <si>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</si>
  <si>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</si>
  <si>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</si>
  <si>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</si>
  <si>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</si>
  <si>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</si>
  <si>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</si>
  <si>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</si>
  <si>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</si>
  <si>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</si>
  <si>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</si>
  <si>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</si>
  <si>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</si>
  <si>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</si>
  <si>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</si>
  <si>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</si>
  <si>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</si>
  <si>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</si>
  <si>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</si>
  <si>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</si>
  <si>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</si>
  <si>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</si>
  <si>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</si>
  <si>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</si>
  <si>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</si>
  <si>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</si>
  <si>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</si>
  <si>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</si>
  <si>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</si>
  <si>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</si>
  <si>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</si>
  <si>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</si>
  <si>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</si>
  <si>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</si>
  <si>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</si>
  <si>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</si>
  <si>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</si>
  <si>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</si>
  <si>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</si>
  <si>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</si>
  <si>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</si>
  <si>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</si>
  <si>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</si>
  <si>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</si>
  <si>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</si>
  <si>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</si>
  <si>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</si>
  <si>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</si>
  <si>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</si>
  <si>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</si>
  <si>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</si>
  <si>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</si>
  <si>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</si>
  <si>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</si>
  <si>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</si>
  <si>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</si>
  <si>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</si>
  <si>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</si>
  <si>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</si>
  <si>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</si>
  <si>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</si>
  <si>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</si>
  <si>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</si>
  <si>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</si>
  <si>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</si>
  <si>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</si>
  <si>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</si>
  <si>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</si>
  <si>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</si>
  <si>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</si>
  <si>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</si>
  <si>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</si>
  <si>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</si>
  <si>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</si>
  <si>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</si>
  <si>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</si>
  <si>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</si>
  <si>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</si>
  <si>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</si>
  <si>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</si>
  <si>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</si>
  <si>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</si>
  <si>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</si>
  <si>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</si>
  <si>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</si>
  <si>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</si>
  <si>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</si>
  <si>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</si>
  <si>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</si>
  <si>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</si>
  <si>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</si>
  <si>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</si>
  <si>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</si>
  <si>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</si>
  <si>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</si>
  <si>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</si>
  <si>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</si>
  <si>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</si>
  <si>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</si>
  <si>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</si>
  <si>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</si>
  <si>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</si>
  <si>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</si>
  <si>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</si>
  <si>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</si>
  <si>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</si>
  <si>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</si>
  <si>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</si>
  <si>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</si>
  <si>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</si>
  <si>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</si>
  <si>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</si>
  <si>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</si>
  <si>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</si>
  <si>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</si>
  <si>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</si>
  <si>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</si>
  <si>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</si>
  <si>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</si>
  <si>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</si>
  <si>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</si>
  <si>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</si>
  <si>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</si>
  <si>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</si>
  <si>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</si>
  <si>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</si>
  <si>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</si>
  <si>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</si>
  <si>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</si>
  <si>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</si>
  <si>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</si>
  <si>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</si>
  <si>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</si>
  <si>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</si>
  <si>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</si>
  <si>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</si>
  <si>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</si>
  <si>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</si>
  <si>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</si>
  <si>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</si>
  <si>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</si>
  <si>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</si>
  <si>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</si>
  <si>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</si>
  <si>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</si>
  <si>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</si>
  <si>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</si>
  <si>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</si>
  <si>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</si>
  <si>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</si>
  <si>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</si>
  <si>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</si>
  <si>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</si>
  <si>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</si>
  <si>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</si>
  <si>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</si>
  <si>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</si>
  <si>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</si>
  <si>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</si>
  <si>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</si>
  <si>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</si>
  <si>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</si>
  <si>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</si>
  <si>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</si>
  <si>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</si>
  <si>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</si>
  <si>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</si>
  <si>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</si>
  <si>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</si>
  <si>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</si>
  <si>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</si>
  <si>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</si>
  <si>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</si>
  <si>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</si>
  <si>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</si>
  <si>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</si>
  <si>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</si>
  <si>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</si>
  <si>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</si>
  <si>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</si>
  <si>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</si>
  <si>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</si>
  <si>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</si>
  <si>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</si>
  <si>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</si>
  <si>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</si>
  <si>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</si>
  <si>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</si>
  <si>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</si>
  <si>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</si>
  <si>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</si>
  <si>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</si>
  <si>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</si>
  <si>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</si>
  <si>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</si>
  <si>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</si>
  <si>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</si>
  <si>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</si>
  <si>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</si>
  <si>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</si>
  <si>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</si>
  <si>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</si>
  <si>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</si>
  <si>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</si>
  <si>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</si>
  <si>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</si>
  <si>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</si>
  <si>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</si>
  <si>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</si>
  <si>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</si>
  <si>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</si>
  <si>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</si>
  <si>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</si>
  <si>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</si>
  <si>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</si>
  <si>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</si>
  <si>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</si>
  <si>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</si>
  <si>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</si>
  <si>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</si>
  <si>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</si>
  <si>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</si>
  <si>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</si>
  <si>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</si>
  <si>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</si>
  <si>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</si>
  <si>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</si>
  <si>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</si>
  <si>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</si>
  <si>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</si>
  <si>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</si>
  <si>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</si>
  <si>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</si>
  <si>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</si>
  <si>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</si>
  <si>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</si>
  <si>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</si>
  <si>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</si>
  <si>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</si>
  <si>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</si>
  <si>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</si>
  <si>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</si>
  <si>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</si>
  <si>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</si>
  <si>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</si>
  <si>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</si>
  <si>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</si>
  <si>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</si>
  <si>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</si>
  <si>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</si>
  <si>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</si>
  <si>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</si>
  <si>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</si>
  <si>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</si>
  <si>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</si>
  <si>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</si>
  <si>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</si>
  <si>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</si>
  <si>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</si>
  <si>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</si>
  <si>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</si>
  <si>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</si>
  <si>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</si>
  <si>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</si>
  <si>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</si>
  <si>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</si>
  <si>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</si>
  <si>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</si>
  <si>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</si>
  <si>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</si>
  <si>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</si>
  <si>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</si>
  <si>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</si>
  <si>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</si>
  <si>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</si>
  <si>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</si>
  <si>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</si>
  <si>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</si>
  <si>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</si>
  <si>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</si>
  <si>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</si>
  <si>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</si>
  <si>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</si>
  <si>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</si>
  <si>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</si>
  <si>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</si>
  <si>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</si>
  <si>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</si>
  <si>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</si>
  <si>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</si>
  <si>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</si>
  <si>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</si>
  <si>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</si>
  <si>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</si>
  <si>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</si>
  <si>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</si>
  <si>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</si>
  <si>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</si>
  <si>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</si>
  <si>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</si>
  <si>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</si>
  <si>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</si>
  <si>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</si>
  <si>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</si>
  <si>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</si>
  <si>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</si>
  <si>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</si>
  <si>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</si>
  <si>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</si>
  <si>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</si>
  <si>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</si>
  <si>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</si>
  <si>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</si>
  <si>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</si>
  <si>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</si>
  <si>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</si>
  <si>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</si>
  <si>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</si>
  <si>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</si>
  <si>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</si>
  <si>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</si>
  <si>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</si>
  <si>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</si>
  <si>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</si>
  <si>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</si>
  <si>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</si>
  <si>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</si>
  <si>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</si>
  <si>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</si>
  <si>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</si>
  <si>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</si>
  <si>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</si>
  <si>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</si>
  <si>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</si>
  <si>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</si>
  <si>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</si>
  <si>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</si>
  <si>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</si>
  <si>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</si>
  <si>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</si>
  <si>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</si>
  <si>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</si>
  <si>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</si>
  <si>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</si>
  <si>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</si>
  <si>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</si>
  <si>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</si>
  <si>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</si>
  <si>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</si>
  <si>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</si>
  <si>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</si>
  <si>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</si>
  <si>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</si>
  <si>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</si>
  <si>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</si>
  <si>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</si>
  <si>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</si>
  <si>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</si>
  <si>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</si>
  <si>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</si>
  <si>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</si>
  <si>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</si>
  <si>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</si>
  <si>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</si>
  <si>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</si>
  <si>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</si>
  <si>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</si>
  <si>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</si>
  <si>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</si>
  <si>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</si>
  <si>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</si>
  <si>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</si>
  <si>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</si>
  <si>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</si>
  <si>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</si>
  <si>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</si>
  <si>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</si>
  <si>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</si>
  <si>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</si>
  <si>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</si>
  <si>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</si>
  <si>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</si>
  <si>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</si>
  <si>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</si>
  <si>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</si>
  <si>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</si>
  <si>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</si>
  <si>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</si>
  <si>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</si>
  <si>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</si>
  <si>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</si>
  <si>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</si>
  <si>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</si>
  <si>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</si>
  <si>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</si>
  <si>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</si>
  <si>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</si>
  <si>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</si>
  <si>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</si>
  <si>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</si>
  <si>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</si>
  <si>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</si>
  <si>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</si>
  <si>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</si>
  <si>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</si>
  <si>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</si>
  <si>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</si>
  <si>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</si>
  <si>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</si>
  <si>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</si>
  <si>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</si>
  <si>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</si>
  <si>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</si>
  <si>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</si>
  <si>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</si>
  <si>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</si>
  <si>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</si>
  <si>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</si>
  <si>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</si>
  <si>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</si>
  <si>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</si>
  <si>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</si>
  <si>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</si>
  <si>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</si>
  <si>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</si>
  <si>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</si>
  <si>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</si>
  <si>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</si>
  <si>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</si>
  <si>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</si>
  <si>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</si>
  <si>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</si>
  <si>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</si>
  <si>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</si>
  <si>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</si>
  <si>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</si>
  <si>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</si>
  <si>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</si>
  <si>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</si>
  <si>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</si>
  <si>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</si>
  <si>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</si>
  <si>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</si>
  <si>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</si>
  <si>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</si>
  <si>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</si>
  <si>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</si>
  <si>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</si>
  <si>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</si>
  <si>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</si>
  <si>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</si>
  <si>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</si>
  <si>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</si>
  <si>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</si>
  <si>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</si>
  <si>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</si>
  <si>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</si>
  <si>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</si>
  <si>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</si>
  <si>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</si>
  <si>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</si>
  <si>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</si>
  <si>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</si>
  <si>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</si>
  <si>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</si>
  <si>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</si>
  <si>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</si>
  <si>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</si>
  <si>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</si>
  <si>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</si>
  <si>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</si>
  <si>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</si>
  <si>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</si>
  <si>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</si>
  <si>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</si>
  <si>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</si>
  <si>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</si>
  <si>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</si>
  <si>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</si>
  <si>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</si>
  <si>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</si>
  <si>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</si>
  <si>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</si>
  <si>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</si>
  <si>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</si>
  <si>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</si>
  <si>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</si>
  <si>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</si>
  <si>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</si>
  <si>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</si>
  <si>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</si>
  <si>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</si>
  <si>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</si>
  <si>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</si>
  <si>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</si>
  <si>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</si>
  <si>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</si>
  <si>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</si>
  <si>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</si>
  <si>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</si>
  <si>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</si>
  <si>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</si>
  <si>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</si>
  <si>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</si>
  <si>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</si>
  <si>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</si>
  <si>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</si>
  <si>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</si>
  <si>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</si>
  <si>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</si>
  <si>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</si>
  <si>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</si>
  <si>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</si>
  <si>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</si>
  <si>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</si>
  <si>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</si>
  <si>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</si>
  <si>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</si>
  <si>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</si>
  <si>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</si>
  <si>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</si>
  <si>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</si>
  <si>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</si>
  <si>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</si>
  <si>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</si>
  <si>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</si>
  <si>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</si>
  <si>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</si>
  <si>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</si>
  <si>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</si>
  <si>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</si>
  <si>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</si>
  <si>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</si>
  <si>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</si>
  <si>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</si>
  <si>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</si>
  <si>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</si>
  <si>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</si>
  <si>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</si>
  <si>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</si>
  <si>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</si>
  <si>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</si>
  <si>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</si>
  <si>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</si>
  <si>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</si>
  <si>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</si>
  <si>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</si>
  <si>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</si>
  <si>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</si>
  <si>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</si>
  <si>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</si>
  <si>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</si>
  <si>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</si>
  <si>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</si>
  <si>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</si>
  <si>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</si>
  <si>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</si>
  <si>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</si>
  <si>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</si>
  <si>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</si>
  <si>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</si>
  <si>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</si>
  <si>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</si>
  <si>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</si>
  <si>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</si>
  <si>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</si>
  <si>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</si>
  <si>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</si>
  <si>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</si>
  <si>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</si>
  <si>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</si>
  <si>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</si>
  <si>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</si>
  <si>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</si>
  <si>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</si>
  <si>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</si>
  <si>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</si>
  <si>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</si>
  <si>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</si>
  <si>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</si>
  <si>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</si>
  <si>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</si>
  <si>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</si>
  <si>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</si>
  <si>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</si>
  <si>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</si>
  <si>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</si>
  <si>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</si>
  <si>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</si>
  <si>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</si>
  <si>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</si>
  <si>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</si>
  <si>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</si>
  <si>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</si>
  <si>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</si>
  <si>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</si>
  <si>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</si>
  <si>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</si>
  <si>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</si>
  <si>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</si>
  <si>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</si>
  <si>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</si>
  <si>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</si>
  <si>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</si>
  <si>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</si>
  <si>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</si>
  <si>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</si>
  <si>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</si>
  <si>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</si>
  <si>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</si>
  <si>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</si>
  <si>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</si>
  <si>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</si>
  <si>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</si>
  <si>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</si>
  <si>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</si>
  <si>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</si>
  <si>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</si>
  <si>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</si>
  <si>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</si>
  <si>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</si>
  <si>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</si>
  <si>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</si>
  <si>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</si>
  <si>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</si>
  <si>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</si>
  <si>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</si>
  <si>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</si>
  <si>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</si>
  <si>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</si>
  <si>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</si>
  <si>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</si>
  <si>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</si>
  <si>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</si>
  <si>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</si>
  <si>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</si>
  <si>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</si>
  <si>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</si>
  <si>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</si>
  <si>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</si>
  <si>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</si>
  <si>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</si>
  <si>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</si>
  <si>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</si>
  <si>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</si>
  <si>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</si>
  <si>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</si>
  <si>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</si>
  <si>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</si>
  <si>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</si>
  <si>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</si>
  <si>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</si>
  <si>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</si>
  <si>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</si>
  <si>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</si>
  <si>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</si>
  <si>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</si>
  <si>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</si>
  <si>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</si>
  <si>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</si>
  <si>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</si>
  <si>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</si>
  <si>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</si>
  <si>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</si>
  <si>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</si>
  <si>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</si>
  <si>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</si>
  <si>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</si>
  <si>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</si>
  <si>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</si>
  <si>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</si>
  <si>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</si>
  <si>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</si>
  <si>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</si>
  <si>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</si>
  <si>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</si>
  <si>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</si>
  <si>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</si>
  <si>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</si>
  <si>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</si>
  <si>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</si>
  <si>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</si>
  <si>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</si>
  <si>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</si>
  <si>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</si>
  <si>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</si>
  <si>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</si>
  <si>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</si>
  <si>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</si>
  <si>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</si>
  <si>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</si>
  <si>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</si>
  <si>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</si>
  <si>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</si>
  <si>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</si>
  <si>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</si>
  <si>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</si>
  <si>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</si>
  <si>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</si>
  <si>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</si>
  <si>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</si>
  <si>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</si>
  <si>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</si>
  <si>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</si>
  <si>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</si>
  <si>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</si>
  <si>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</si>
  <si>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</si>
  <si>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</si>
  <si>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</si>
  <si>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</si>
  <si>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</si>
  <si>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</si>
  <si>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</si>
  <si>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</si>
  <si>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</si>
  <si>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</si>
  <si>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</si>
  <si>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</si>
  <si>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</si>
  <si>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</si>
  <si>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</si>
  <si>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</si>
  <si>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</si>
  <si>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</si>
  <si>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</si>
  <si>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</si>
  <si>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</si>
  <si>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</si>
  <si>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</si>
  <si>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</si>
  <si>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</si>
  <si>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</si>
  <si>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</si>
  <si>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</si>
  <si>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</si>
  <si>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</si>
  <si>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</si>
  <si>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</si>
  <si>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</si>
  <si>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</si>
  <si>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</si>
  <si>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</si>
  <si>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</si>
  <si>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</si>
  <si>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</si>
  <si>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</si>
  <si>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</si>
  <si>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</si>
  <si>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</si>
  <si>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</si>
  <si>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</si>
  <si>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</si>
  <si>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</si>
  <si>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</si>
  <si>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</si>
  <si>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</si>
  <si>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</si>
  <si>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</si>
  <si>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</si>
  <si>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</si>
  <si>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</si>
  <si>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</si>
  <si>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</si>
  <si>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</si>
  <si>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</si>
  <si>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</si>
  <si>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</si>
  <si>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</si>
  <si>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</si>
  <si>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</si>
  <si>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</si>
  <si>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</si>
  <si>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</si>
  <si>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</si>
  <si>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</si>
  <si>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</si>
  <si>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</si>
  <si>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</si>
  <si>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</si>
  <si>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</si>
  <si>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</si>
  <si>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</si>
  <si>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</si>
  <si>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</si>
  <si>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</si>
  <si>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</si>
  <si>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</si>
  <si>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</si>
  <si>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</si>
  <si>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</si>
  <si>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</si>
  <si>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</si>
  <si>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</si>
  <si>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</si>
  <si>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</si>
  <si>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</si>
  <si>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</si>
  <si>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</si>
  <si>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</si>
  <si>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</si>
  <si>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</si>
  <si>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</si>
  <si>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</si>
  <si>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</si>
  <si>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</si>
  <si>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</si>
  <si>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</si>
  <si>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</si>
  <si>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</si>
  <si>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</si>
  <si>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</si>
  <si>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</si>
  <si>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</si>
  <si>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</si>
  <si>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</si>
  <si>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</si>
  <si>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</si>
  <si>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</si>
  <si>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</si>
  <si>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</si>
  <si>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</si>
  <si>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</si>
  <si>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</si>
  <si>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</si>
  <si>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</si>
  <si>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</si>
  <si>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</si>
  <si>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</si>
  <si>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</si>
  <si>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</si>
  <si>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</si>
  <si>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</si>
  <si>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</si>
  <si>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</si>
  <si>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</si>
  <si>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</si>
  <si>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</si>
  <si>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</si>
  <si>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</si>
  <si>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</si>
  <si>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</si>
  <si>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</si>
  <si>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</si>
  <si>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</si>
  <si>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</si>
  <si>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</si>
  <si>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</si>
  <si>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</si>
  <si>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</si>
  <si>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</si>
  <si>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</si>
  <si>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</si>
  <si>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</si>
  <si>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</si>
  <si>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</si>
  <si>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</si>
  <si>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</si>
  <si>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</si>
  <si>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</si>
  <si>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</si>
  <si>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</si>
  <si>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</si>
  <si>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</si>
  <si>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</si>
  <si>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</si>
  <si>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</si>
  <si>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</si>
  <si>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</si>
  <si>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</si>
  <si>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</si>
  <si>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</si>
  <si>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</si>
  <si>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</si>
  <si>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</si>
  <si>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</si>
  <si>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</si>
  <si>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</si>
  <si>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</si>
  <si>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</si>
  <si>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</si>
  <si>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</si>
  <si>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</si>
  <si>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</si>
  <si>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</si>
  <si>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</si>
  <si>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</si>
  <si>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</si>
  <si>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</si>
  <si>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</si>
  <si>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</si>
  <si>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</si>
  <si>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</si>
  <si>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</si>
  <si>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</si>
  <si>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</si>
  <si>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</si>
  <si>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</si>
  <si>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</si>
  <si>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</si>
  <si>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</si>
  <si>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</si>
  <si>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</si>
  <si>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</si>
  <si>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</si>
  <si>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</si>
  <si>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</si>
  <si>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</si>
  <si>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</si>
  <si>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</si>
  <si>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</si>
  <si>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</si>
  <si>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</si>
  <si>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</si>
  <si>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</si>
  <si>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</si>
  <si>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</si>
  <si>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</si>
  <si>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</si>
  <si>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</si>
  <si>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</si>
  <si>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</si>
  <si>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</si>
  <si>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</si>
  <si>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</si>
  <si>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</si>
  <si>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</si>
  <si>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</si>
  <si>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</si>
  <si>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</si>
  <si>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</si>
  <si>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</si>
  <si>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</si>
  <si>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</si>
  <si>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</si>
  <si>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</si>
  <si>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</si>
  <si>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</si>
  <si>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</si>
  <si>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</si>
  <si>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</si>
  <si>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</si>
  <si>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</si>
  <si>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</si>
  <si>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</si>
  <si>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</si>
  <si>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</si>
  <si>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</si>
  <si>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</si>
  <si>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</si>
  <si>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</si>
  <si>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</si>
  <si>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</si>
  <si>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</si>
  <si>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</si>
  <si>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</si>
  <si>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</si>
  <si>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</si>
  <si>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</si>
  <si>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</si>
  <si>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</si>
  <si>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</si>
  <si>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</si>
  <si>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</si>
  <si>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</si>
  <si>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</si>
  <si>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</si>
  <si>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</si>
  <si>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</si>
  <si>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</si>
  <si>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</si>
  <si>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</si>
  <si>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</si>
  <si>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</si>
  <si>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</si>
  <si>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</si>
  <si>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</si>
  <si>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</si>
  <si>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</si>
  <si>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</si>
  <si>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</si>
  <si>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</si>
  <si>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</si>
  <si>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</si>
  <si>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</si>
  <si>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</si>
  <si>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</si>
  <si>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</si>
  <si>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</si>
  <si>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</si>
  <si>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</si>
  <si>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</si>
  <si>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</si>
  <si>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</si>
  <si>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</si>
  <si>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</si>
  <si>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</si>
  <si>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</si>
  <si>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</si>
  <si>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</si>
  <si>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</si>
  <si>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</si>
  <si>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</si>
  <si>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</si>
  <si>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</si>
  <si>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</si>
  <si>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</si>
  <si>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</si>
  <si>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</si>
  <si>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</si>
  <si>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</si>
  <si>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</si>
  <si>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</si>
  <si>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</si>
  <si>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</si>
  <si>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</si>
  <si>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</si>
  <si>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</si>
  <si>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</si>
  <si>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</si>
  <si>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</si>
  <si>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</si>
  <si>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</si>
  <si>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</si>
  <si>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</si>
  <si>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</si>
  <si>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</si>
  <si>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</si>
  <si>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</si>
  <si>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</si>
  <si>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</si>
  <si>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</si>
  <si>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</si>
  <si>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</si>
  <si>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</si>
  <si>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</si>
  <si>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</si>
  <si>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</si>
  <si>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</si>
  <si>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</si>
  <si>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</si>
  <si>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</si>
  <si>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</si>
  <si>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</si>
  <si>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</si>
  <si>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</si>
  <si>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</si>
  <si>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</si>
  <si>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</si>
  <si>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</si>
  <si>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</si>
  <si>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</si>
  <si>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</si>
  <si>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</si>
  <si>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</si>
  <si>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</si>
  <si>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</si>
  <si>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</si>
  <si>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</si>
  <si>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</si>
  <si>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</si>
  <si>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</si>
  <si>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</si>
  <si>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</si>
  <si>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</si>
  <si>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</si>
  <si>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</si>
  <si>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</si>
  <si>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</si>
  <si>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</si>
  <si>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</si>
  <si>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</si>
  <si>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</si>
  <si>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</si>
  <si>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</si>
  <si>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</si>
  <si>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</si>
  <si>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</si>
  <si>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</si>
  <si>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</si>
  <si>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</si>
  <si>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</si>
  <si>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</si>
  <si>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</si>
  <si>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</si>
  <si>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</si>
  <si>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</si>
  <si>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</si>
  <si>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</si>
  <si>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</si>
  <si>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</si>
  <si>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</si>
  <si>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</si>
  <si>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</si>
  <si>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</si>
  <si>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</si>
  <si>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</si>
  <si>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</si>
  <si>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</si>
  <si>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</si>
  <si>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</si>
  <si>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</si>
  <si>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</si>
  <si>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</si>
  <si>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</si>
  <si>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</si>
  <si>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</si>
  <si>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</si>
  <si>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</si>
  <si>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</si>
  <si>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</si>
  <si>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</si>
  <si>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</si>
  <si>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</si>
  <si>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</si>
  <si>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</si>
  <si>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</si>
  <si>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</si>
  <si>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</si>
  <si>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</si>
  <si>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</si>
  <si>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</si>
  <si>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</si>
  <si>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</si>
  <si>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</si>
  <si>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</si>
  <si>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</si>
  <si>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</si>
  <si>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</si>
  <si>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</si>
  <si>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</si>
  <si>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</si>
  <si>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</si>
  <si>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</si>
  <si>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</si>
  <si>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</si>
  <si>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</si>
  <si>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</si>
  <si>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</si>
  <si>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</si>
  <si>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</si>
  <si>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</si>
  <si>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</si>
  <si>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</si>
  <si>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</si>
  <si>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</si>
  <si>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</si>
  <si>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</si>
  <si>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</si>
  <si>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</si>
  <si>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</si>
  <si>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</si>
  <si>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</si>
  <si>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</si>
  <si>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</si>
  <si>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</si>
  <si>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</si>
  <si>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</si>
  <si>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</si>
  <si>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</si>
  <si>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</si>
  <si>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</si>
  <si>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</si>
  <si>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</si>
  <si>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</si>
  <si>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</si>
  <si>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</si>
  <si>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</si>
  <si>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</si>
  <si>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</si>
  <si>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</si>
  <si>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</si>
  <si>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</si>
  <si>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</si>
  <si>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</si>
  <si>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</si>
  <si>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</si>
  <si>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</si>
  <si>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</si>
  <si>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</si>
  <si>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</si>
  <si>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</si>
  <si>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</si>
  <si>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</si>
  <si>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</si>
  <si>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</si>
  <si>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</si>
  <si>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</si>
  <si>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</si>
  <si>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</si>
  <si>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</si>
  <si>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</si>
  <si>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</si>
  <si>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</si>
  <si>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</si>
  <si>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</si>
  <si>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</si>
  <si>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</si>
  <si>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</si>
  <si>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</si>
  <si>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</si>
  <si>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</si>
  <si>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</si>
  <si>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</si>
  <si>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</si>
  <si>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</si>
  <si>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</si>
  <si>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</si>
  <si>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</si>
  <si>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</si>
  <si>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</si>
  <si>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</si>
  <si>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</si>
  <si>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</si>
  <si>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</si>
  <si>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</si>
  <si>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</si>
  <si>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</si>
  <si>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</si>
  <si>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</si>
  <si>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</si>
  <si>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</si>
  <si>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</si>
  <si>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</si>
  <si>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</si>
  <si>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</si>
  <si>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</si>
  <si>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</si>
  <si>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</si>
  <si>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</si>
  <si>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</si>
  <si>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</si>
  <si>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</si>
  <si>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</si>
  <si>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</si>
  <si>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</si>
  <si>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</si>
  <si>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</si>
  <si>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</si>
  <si>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</si>
  <si>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</si>
  <si>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</si>
  <si>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</si>
  <si>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</si>
  <si>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</si>
  <si>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</si>
  <si>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</si>
  <si>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</si>
  <si>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</si>
  <si>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</si>
  <si>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</si>
  <si>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</si>
  <si>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</si>
  <si>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</si>
  <si>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</si>
  <si>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</si>
  <si>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</si>
  <si>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</si>
  <si>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</si>
  <si>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</si>
  <si>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</si>
  <si>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</si>
  <si>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</si>
  <si>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</si>
  <si>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</si>
  <si>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</si>
  <si>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</si>
  <si>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</si>
  <si>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</si>
  <si>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</si>
  <si>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</si>
  <si>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</si>
  <si>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</si>
  <si>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</si>
  <si>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</si>
  <si>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</si>
  <si>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</si>
  <si>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</si>
  <si>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</si>
  <si>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</si>
  <si>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</si>
  <si>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</si>
  <si>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</si>
  <si>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</si>
  <si>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</si>
  <si>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</si>
  <si>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</si>
  <si>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</si>
  <si>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</si>
  <si>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</si>
  <si>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</si>
  <si>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</si>
  <si>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</si>
  <si>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</si>
  <si>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</si>
  <si>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</si>
  <si>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</si>
  <si>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</si>
  <si>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</si>
  <si>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</si>
  <si>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</si>
  <si>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</si>
  <si>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</si>
  <si>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</si>
  <si>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</si>
  <si>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</si>
  <si>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</si>
  <si>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</si>
  <si>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</si>
  <si>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</si>
  <si>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</si>
  <si>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</si>
  <si>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</si>
  <si>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</si>
  <si>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</si>
  <si>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</si>
  <si>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</si>
  <si>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</si>
  <si>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</si>
  <si>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</si>
  <si>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</si>
  <si>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</si>
  <si>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</si>
  <si>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</si>
  <si>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</si>
  <si>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</si>
  <si>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</si>
  <si>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</si>
  <si>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</si>
  <si>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</si>
  <si>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</si>
  <si>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</si>
  <si>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</si>
  <si>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</si>
  <si>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</si>
  <si>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</si>
  <si>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</si>
  <si>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</si>
  <si>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</si>
  <si>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</si>
  <si>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</si>
  <si>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</si>
  <si>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</si>
  <si>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</si>
  <si>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</si>
  <si>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</si>
  <si>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</si>
  <si>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</si>
  <si>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</si>
  <si>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</si>
  <si>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</si>
  <si>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</si>
  <si>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</si>
  <si>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</si>
  <si>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</si>
  <si>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</si>
  <si>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</si>
  <si>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</si>
  <si>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</si>
  <si>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</si>
  <si>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</si>
  <si>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</si>
  <si>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</si>
  <si>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</si>
  <si>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</si>
  <si>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</si>
  <si>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</si>
  <si>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</si>
  <si>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</si>
  <si>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</si>
  <si>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</si>
  <si>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</si>
  <si>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</si>
  <si>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</si>
  <si>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</si>
  <si>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</si>
  <si>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</si>
  <si>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</si>
  <si>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</si>
  <si>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</si>
  <si>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</si>
  <si>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</si>
  <si>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</si>
  <si>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</si>
  <si>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</si>
  <si>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</si>
  <si>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</si>
  <si>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</si>
  <si>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</si>
  <si>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</si>
  <si>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</si>
  <si>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</si>
  <si>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</si>
  <si>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</si>
  <si>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</si>
  <si>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</si>
  <si>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</si>
  <si>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</si>
  <si>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</si>
  <si>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</si>
  <si>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</si>
  <si>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</si>
  <si>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</si>
  <si>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</si>
  <si>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</si>
  <si>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</si>
  <si>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</si>
  <si>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</si>
  <si>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</si>
  <si>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</si>
  <si>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</si>
  <si>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</si>
  <si>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</si>
  <si>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</si>
  <si>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</si>
  <si>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</si>
  <si>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</si>
  <si>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</si>
  <si>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</si>
  <si>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</si>
  <si>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</si>
  <si>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</si>
  <si>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</si>
  <si>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</si>
  <si>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</si>
  <si>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</si>
  <si>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</si>
  <si>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</si>
  <si>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</si>
  <si>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</si>
  <si>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</si>
  <si>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</si>
  <si>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</si>
  <si>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</si>
  <si>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</si>
  <si>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</si>
  <si>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</si>
  <si>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</si>
  <si>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</si>
  <si>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</si>
  <si>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</si>
  <si>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</si>
  <si>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</si>
  <si>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</si>
  <si>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</si>
  <si>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</si>
  <si>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</si>
  <si>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</si>
  <si>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</si>
  <si>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</si>
  <si>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</si>
  <si>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</si>
  <si>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</si>
  <si>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</si>
  <si>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</si>
  <si>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</si>
  <si>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</si>
  <si>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</si>
  <si>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</si>
  <si>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</si>
  <si>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</si>
  <si>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</si>
  <si>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</si>
  <si>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</si>
  <si>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</si>
  <si>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</si>
  <si>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</si>
  <si>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</si>
  <si>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</si>
  <si>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</si>
  <si>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</si>
  <si>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</si>
  <si>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</si>
  <si>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</si>
  <si>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</si>
  <si>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</si>
  <si>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</si>
  <si>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</si>
  <si>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</si>
  <si>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</si>
  <si>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</si>
  <si>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</si>
  <si>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</si>
  <si>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</si>
  <si>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</si>
  <si>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</si>
  <si>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</si>
  <si>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</si>
  <si>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</si>
  <si>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</si>
  <si>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</si>
  <si>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</si>
  <si>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</si>
  <si>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</si>
  <si>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</si>
  <si>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</si>
  <si>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</si>
  <si>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</si>
  <si>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</si>
  <si>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</si>
  <si>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</si>
  <si>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</si>
  <si>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</si>
  <si>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</si>
  <si>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</si>
  <si>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</si>
  <si>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</si>
  <si>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</si>
  <si>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</si>
  <si>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</si>
  <si>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</si>
  <si>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</si>
  <si>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</si>
  <si>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</si>
  <si>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</si>
  <si>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</si>
  <si>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</si>
  <si>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</si>
  <si>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</si>
  <si>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</si>
  <si>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</si>
  <si>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</si>
  <si>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</si>
  <si>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</si>
  <si>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</si>
  <si>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</si>
  <si>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</si>
  <si>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</si>
  <si>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</si>
  <si>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</si>
  <si>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</si>
  <si>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</si>
  <si>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</si>
  <si>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</si>
  <si>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</si>
  <si>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</si>
  <si>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</si>
  <si>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</si>
  <si>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</si>
  <si>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</si>
  <si>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</si>
  <si>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</si>
  <si>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</si>
  <si>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</si>
  <si>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</si>
  <si>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</si>
  <si>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</si>
  <si>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</si>
  <si>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</si>
  <si>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</si>
  <si>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</si>
  <si>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</si>
  <si>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</si>
  <si>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</si>
  <si>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</si>
  <si>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</si>
  <si>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</si>
  <si>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</si>
  <si>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</si>
  <si>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</si>
  <si>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</si>
  <si>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</si>
  <si>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</si>
  <si>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</si>
  <si>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</si>
  <si>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</si>
  <si>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</si>
  <si>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</si>
  <si>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</si>
  <si>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</si>
  <si>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</si>
  <si>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</si>
  <si>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</si>
  <si>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</si>
  <si>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</si>
  <si>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</si>
  <si>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</si>
  <si>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</si>
  <si>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</si>
  <si>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</si>
  <si>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</si>
  <si>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</si>
  <si>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</si>
  <si>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</si>
  <si>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</si>
  <si>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</si>
  <si>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</si>
  <si>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</si>
  <si>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</si>
  <si>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</si>
  <si>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</si>
  <si>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</si>
  <si>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</si>
  <si>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</si>
  <si>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</si>
  <si>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</si>
  <si>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</si>
  <si>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</si>
  <si>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</si>
  <si>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</si>
  <si>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</si>
  <si>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</si>
  <si>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</si>
  <si>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</si>
  <si>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</si>
  <si>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</si>
  <si>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</si>
  <si>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</si>
  <si>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</si>
  <si>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</si>
  <si>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</si>
  <si>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</si>
  <si>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</si>
  <si>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</si>
  <si>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</si>
  <si>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</si>
  <si>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</si>
  <si>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</si>
  <si>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</si>
  <si>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</si>
  <si>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</si>
  <si>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</si>
  <si>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</si>
  <si>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</si>
  <si>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</si>
  <si>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</si>
  <si>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</si>
  <si>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</si>
  <si>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</si>
  <si>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</si>
  <si>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</si>
  <si>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</si>
  <si>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</si>
  <si>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</si>
  <si>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</si>
  <si>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</si>
  <si>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</si>
  <si>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</si>
  <si>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</si>
  <si>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</si>
  <si>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</si>
  <si>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</si>
  <si>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</si>
  <si>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</si>
  <si>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</si>
  <si>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</si>
  <si>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</si>
  <si>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</si>
  <si>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</si>
  <si>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</si>
  <si>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</si>
  <si>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</si>
  <si>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</si>
  <si>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</si>
  <si>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</si>
  <si>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</si>
  <si>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</si>
  <si>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</si>
  <si>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</si>
  <si>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</si>
  <si>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</si>
  <si>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</si>
  <si>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</si>
  <si>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</si>
  <si>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</si>
  <si>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</si>
  <si>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</si>
  <si>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</si>
  <si>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</si>
  <si>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</si>
  <si>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</si>
  <si>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</si>
  <si>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</si>
  <si>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</si>
  <si>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</si>
  <si>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</si>
  <si>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</si>
  <si>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</si>
  <si>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</si>
  <si>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</si>
  <si>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</si>
  <si>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</si>
  <si>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</si>
  <si>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</si>
  <si>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</si>
  <si>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</si>
  <si>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</si>
  <si>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</si>
  <si>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</si>
  <si>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</si>
  <si>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</si>
  <si>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</si>
  <si>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</si>
  <si>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</si>
  <si>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</si>
  <si>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</si>
  <si>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</si>
  <si>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</si>
  <si>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</si>
  <si>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</si>
  <si>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</si>
  <si>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</si>
  <si>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</si>
  <si>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</si>
  <si>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</si>
  <si>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</si>
  <si>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</si>
  <si>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</si>
  <si>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</si>
  <si>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</si>
  <si>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</si>
  <si>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</si>
  <si>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</si>
  <si>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</si>
  <si>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</si>
  <si>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</si>
  <si>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</si>
  <si>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</si>
  <si>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</si>
  <si>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</si>
  <si>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</si>
  <si>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</si>
  <si>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</si>
  <si>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</si>
  <si>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</si>
  <si>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</si>
  <si>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</si>
  <si>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</si>
  <si>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</si>
  <si>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</si>
  <si>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</si>
  <si>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</si>
  <si>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</si>
  <si>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</si>
  <si>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</si>
  <si>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</si>
  <si>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</si>
  <si>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</si>
  <si>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</si>
  <si>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</si>
  <si>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</si>
  <si>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</si>
  <si>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</si>
  <si>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</si>
  <si>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</si>
  <si>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</si>
  <si>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</si>
  <si>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</si>
  <si>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</si>
  <si>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</si>
  <si>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</si>
  <si>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</si>
  <si>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</si>
  <si>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</si>
  <si>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</si>
  <si>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</si>
  <si>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</si>
  <si>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</si>
  <si>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</si>
  <si>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</si>
  <si>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</si>
  <si>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</si>
  <si>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</si>
  <si>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</si>
  <si>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</si>
  <si>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</si>
  <si>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</si>
  <si>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</si>
  <si>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</si>
  <si>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</si>
  <si>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</si>
  <si>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</si>
  <si>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</si>
  <si>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</si>
  <si>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</si>
  <si>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</si>
  <si>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</si>
  <si>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</si>
  <si>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</si>
  <si>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</si>
  <si>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</si>
  <si>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</si>
  <si>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</si>
  <si>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</si>
  <si>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</si>
  <si>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</si>
  <si>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</si>
  <si>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</si>
  <si>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</si>
  <si>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</si>
  <si>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</si>
  <si>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</si>
  <si>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</si>
  <si>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</si>
  <si>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</si>
  <si>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</si>
  <si>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</si>
  <si>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</si>
  <si>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</si>
  <si>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</si>
  <si>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</si>
  <si>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</si>
  <si>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</si>
  <si>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</si>
  <si>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</si>
  <si>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</si>
  <si>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</si>
  <si>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</si>
  <si>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</si>
  <si>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</si>
  <si>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</si>
  <si>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</si>
  <si>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</si>
  <si>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</si>
  <si>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</si>
  <si>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</si>
  <si>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</si>
  <si>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</si>
  <si>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</si>
  <si>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</si>
  <si>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</si>
  <si>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</si>
  <si>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</si>
  <si>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</si>
  <si>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</si>
  <si>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</si>
  <si>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</si>
  <si>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</si>
  <si>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</si>
  <si>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</si>
  <si>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</si>
  <si>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</si>
  <si>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</si>
  <si>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</si>
  <si>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</si>
  <si>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</si>
  <si>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</si>
  <si>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</si>
  <si>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</si>
  <si>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</si>
  <si>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</si>
  <si>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</si>
  <si>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</si>
  <si>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</si>
  <si>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</si>
  <si>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</si>
  <si>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</si>
  <si>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</si>
  <si>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</si>
  <si>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</si>
  <si>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</si>
  <si>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</si>
  <si>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</si>
  <si>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</si>
  <si>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</si>
  <si>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</si>
  <si>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</si>
  <si>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</si>
  <si>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</si>
  <si>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</si>
  <si>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</si>
  <si>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</si>
  <si>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</si>
  <si>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</si>
  <si>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</si>
  <si>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</si>
  <si>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</si>
  <si>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</si>
  <si>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</si>
  <si>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</si>
  <si>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</si>
  <si>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</si>
  <si>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</si>
  <si>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</si>
  <si>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</si>
  <si>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</si>
  <si>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</si>
  <si>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</si>
  <si>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</si>
  <si>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</si>
  <si>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</si>
  <si>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</si>
  <si>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</si>
  <si>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</si>
  <si>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</si>
  <si>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</si>
  <si>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</si>
  <si>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</si>
  <si>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</si>
  <si>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</si>
  <si>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</si>
  <si>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</si>
  <si>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</si>
  <si>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</si>
  <si>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</si>
  <si>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</si>
  <si>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</si>
  <si>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</si>
  <si>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</si>
  <si>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</si>
  <si>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</si>
  <si>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</si>
  <si>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</si>
  <si>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</si>
  <si>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</si>
  <si>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</si>
  <si>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</si>
  <si>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</si>
  <si>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</si>
  <si>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</si>
  <si>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</si>
  <si>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</si>
  <si>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</si>
  <si>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</si>
  <si>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</si>
  <si>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</si>
  <si>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</si>
  <si>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</si>
  <si>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</si>
  <si>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</si>
  <si>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</si>
  <si>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</si>
  <si>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</si>
  <si>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</si>
  <si>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</si>
  <si>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</si>
  <si>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</si>
  <si>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</si>
  <si>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</si>
  <si>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</si>
  <si>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</si>
  <si>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</si>
  <si>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</si>
  <si>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</si>
  <si>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</si>
  <si>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</si>
  <si>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</si>
  <si>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</si>
  <si>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</si>
  <si>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</si>
  <si>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</si>
  <si>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</si>
  <si>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</si>
  <si>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</si>
  <si>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</si>
  <si>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</si>
  <si>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</si>
  <si>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</si>
  <si>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</si>
  <si>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</si>
  <si>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</si>
  <si>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</si>
  <si>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</si>
  <si>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</si>
  <si>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</si>
  <si>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</si>
  <si>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</si>
  <si>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</si>
  <si>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</si>
  <si>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</si>
  <si>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</si>
  <si>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</si>
  <si>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</si>
  <si>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</si>
  <si>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</si>
  <si>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</si>
  <si>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</si>
  <si>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</si>
  <si>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</si>
  <si>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</si>
  <si>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</si>
  <si>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</si>
  <si>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</si>
  <si>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</si>
  <si>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</si>
  <si>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</si>
  <si>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</si>
  <si>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</si>
  <si>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</si>
  <si>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</si>
  <si>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</si>
  <si>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</si>
  <si>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</si>
  <si>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</si>
  <si>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</si>
  <si>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</si>
  <si>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</si>
  <si>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</si>
  <si>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</si>
  <si>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</si>
  <si>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</si>
  <si>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</si>
  <si>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</si>
  <si>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</si>
  <si>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</si>
  <si>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</si>
  <si>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</si>
  <si>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</si>
  <si>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</si>
  <si>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</si>
  <si>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</si>
  <si>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</si>
  <si>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</si>
  <si>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</si>
  <si>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</si>
  <si>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</si>
  <si>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</si>
  <si>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</si>
  <si>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</si>
  <si>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</si>
  <si>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</si>
  <si>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</si>
  <si>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</si>
  <si>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</si>
  <si>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</si>
  <si>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</si>
  <si>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</si>
  <si>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</si>
  <si>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</si>
  <si>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</si>
  <si>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</si>
  <si>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</si>
  <si>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</si>
  <si>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</si>
  <si>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</si>
  <si>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</si>
  <si>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</si>
  <si>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</si>
  <si>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</si>
  <si>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</si>
  <si>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</si>
  <si>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</si>
  <si>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</si>
  <si>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</si>
  <si>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</si>
  <si>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</si>
  <si>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</si>
  <si>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</si>
  <si>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</si>
  <si>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</si>
  <si>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</si>
  <si>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</si>
  <si>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</si>
  <si>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</si>
  <si>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</si>
  <si>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</si>
  <si>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</si>
  <si>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</si>
  <si>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</si>
  <si>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</si>
  <si>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</si>
  <si>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</si>
  <si>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</si>
  <si>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</si>
  <si>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</si>
  <si>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</si>
  <si>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</si>
  <si>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</si>
  <si>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</si>
  <si>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</si>
  <si>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</si>
  <si>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</si>
  <si>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</si>
  <si>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</si>
  <si>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</si>
  <si>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</si>
  <si>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</si>
  <si>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</si>
  <si>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</si>
  <si>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</si>
  <si>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</si>
  <si>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</si>
  <si>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</si>
  <si>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</si>
  <si>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</si>
  <si>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</si>
  <si>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</si>
  <si>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</si>
  <si>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</si>
  <si>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</si>
  <si>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</si>
  <si>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</si>
  <si>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</si>
  <si>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</si>
  <si>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</si>
  <si>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</si>
  <si>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</si>
  <si>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</si>
  <si>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</si>
  <si>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</si>
  <si>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</si>
  <si>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</si>
  <si>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</si>
  <si>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</si>
  <si>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</si>
  <si>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</si>
  <si>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</si>
  <si>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</si>
  <si>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</si>
  <si>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</si>
  <si>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</si>
  <si>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</si>
  <si>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</si>
  <si>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</si>
  <si>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</si>
  <si>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</si>
  <si>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</si>
  <si>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</si>
  <si>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</si>
  <si>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</si>
  <si>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</si>
  <si>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</si>
  <si>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</si>
  <si>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</si>
  <si>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</si>
  <si>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</si>
  <si>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</si>
  <si>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</si>
  <si>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</si>
  <si>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</si>
  <si>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</si>
  <si>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</si>
  <si>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</si>
  <si>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</si>
  <si>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</si>
  <si>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</si>
  <si>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</si>
  <si>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</si>
  <si>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</si>
  <si>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</si>
  <si>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</si>
  <si>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</si>
  <si>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</si>
  <si>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</si>
  <si>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</si>
  <si>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</si>
  <si>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</si>
  <si>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</si>
  <si>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</si>
  <si>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</si>
  <si>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</si>
  <si>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</si>
  <si>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</si>
  <si>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</si>
  <si>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</si>
  <si>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</si>
  <si>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</si>
  <si>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</si>
  <si>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</si>
  <si>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</si>
  <si>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</si>
  <si>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</si>
  <si>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</si>
  <si>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</si>
  <si>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</si>
  <si>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</si>
  <si>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</si>
  <si>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</si>
  <si>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</si>
  <si>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</si>
  <si>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</si>
  <si>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</si>
  <si>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</si>
  <si>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</si>
  <si>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</si>
  <si>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</si>
  <si>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</si>
  <si>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</si>
  <si>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</si>
  <si>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</si>
  <si>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</si>
  <si>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</si>
  <si>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</si>
  <si>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</si>
  <si>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</si>
  <si>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</si>
  <si>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</si>
  <si>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</si>
  <si>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</si>
  <si>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</si>
  <si>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</si>
  <si>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</si>
  <si>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</si>
  <si>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</si>
  <si>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</si>
  <si>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</si>
  <si>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</si>
  <si>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</si>
  <si>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</si>
  <si>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</si>
  <si>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</si>
  <si>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</si>
  <si>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</si>
  <si>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</si>
  <si>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</si>
  <si>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</si>
  <si>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</si>
  <si>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</si>
  <si>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</si>
  <si>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</si>
  <si>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</si>
  <si>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</si>
  <si>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</si>
  <si>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</si>
  <si>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</si>
  <si>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</si>
  <si>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</si>
  <si>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</si>
  <si>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</si>
  <si>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</si>
  <si>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</si>
  <si>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</si>
  <si>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</si>
  <si>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</si>
  <si>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</si>
  <si>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</si>
  <si>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</si>
  <si>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</si>
  <si>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</si>
  <si>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</si>
  <si>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</si>
  <si>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</si>
  <si>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</si>
  <si>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</si>
  <si>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</si>
  <si>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</si>
  <si>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</si>
  <si>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</si>
  <si>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</si>
  <si>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</si>
  <si>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</si>
  <si>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</si>
  <si>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</si>
  <si>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</si>
  <si>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</si>
  <si>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</si>
  <si>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</si>
  <si>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</si>
  <si>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</si>
  <si>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</si>
  <si>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</si>
  <si>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</si>
  <si>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</si>
  <si>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</si>
  <si>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</si>
  <si>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</si>
  <si>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</si>
  <si>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</si>
  <si>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</si>
  <si>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</si>
  <si>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</si>
  <si>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</si>
  <si>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</si>
  <si>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</si>
  <si>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</si>
  <si>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</si>
  <si>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</si>
  <si>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</si>
  <si>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</si>
  <si>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</si>
  <si>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</si>
  <si>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</si>
  <si>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</si>
  <si>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</si>
  <si>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</si>
  <si>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</si>
  <si>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</si>
  <si>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</si>
  <si>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</si>
  <si>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</si>
  <si>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</si>
  <si>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</si>
  <si>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</si>
  <si>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</si>
  <si>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</si>
  <si>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</si>
  <si>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</si>
  <si>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</si>
  <si>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</si>
  <si>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</si>
  <si>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</si>
  <si>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</si>
  <si>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</si>
  <si>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</si>
  <si>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</si>
  <si>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</si>
  <si>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</si>
  <si>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</si>
  <si>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</si>
  <si>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</si>
  <si>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</si>
  <si>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</si>
  <si>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</si>
  <si>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</si>
  <si>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</si>
  <si>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</si>
  <si>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</si>
  <si>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</si>
  <si>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</si>
  <si>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</si>
  <si>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</si>
  <si>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</si>
  <si>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</si>
  <si>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</si>
  <si>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</si>
  <si>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</si>
  <si>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</si>
  <si>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</si>
  <si>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</si>
  <si>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</si>
  <si>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</si>
  <si>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</si>
  <si>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</si>
  <si>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</si>
  <si>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</si>
  <si>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</si>
  <si>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</si>
  <si>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</si>
  <si>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</si>
  <si>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</si>
  <si>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</si>
  <si>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</si>
  <si>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</si>
  <si>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</si>
  <si>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</si>
  <si>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</si>
  <si>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</si>
  <si>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</si>
  <si>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</si>
  <si>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</si>
  <si>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</si>
  <si>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</si>
  <si>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</si>
  <si>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</si>
  <si>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</si>
  <si>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</si>
  <si>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</si>
  <si>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</si>
  <si>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</si>
  <si>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</si>
  <si>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</si>
  <si>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</si>
  <si>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</si>
  <si>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</si>
  <si>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</si>
  <si>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</si>
  <si>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</si>
  <si>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</si>
  <si>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</si>
  <si>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</si>
  <si>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</si>
  <si>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</si>
  <si>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</si>
  <si>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</si>
  <si>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</si>
  <si>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</si>
  <si>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</si>
  <si>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</si>
  <si>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</si>
  <si>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</si>
  <si>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</si>
  <si>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</si>
  <si>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</si>
  <si>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</si>
  <si>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</si>
  <si>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</si>
  <si>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</si>
  <si>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</si>
  <si>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</si>
  <si>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</si>
  <si>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</si>
  <si>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</si>
  <si>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</si>
  <si>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</si>
  <si>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</si>
  <si>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</si>
  <si>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</si>
  <si>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</si>
  <si>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</si>
  <si>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</si>
  <si>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</si>
  <si>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</si>
  <si>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</si>
  <si>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</si>
  <si>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</si>
  <si>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</si>
  <si>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</si>
  <si>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</si>
  <si>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</si>
  <si>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</si>
  <si>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</si>
  <si>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</si>
  <si>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</si>
  <si>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</si>
  <si>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</si>
  <si>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</si>
  <si>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</si>
  <si>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</si>
  <si>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</si>
  <si>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</si>
  <si>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</si>
  <si>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</si>
  <si>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</si>
  <si>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</si>
  <si>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</si>
  <si>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</si>
  <si>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</si>
  <si>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</si>
  <si>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</si>
  <si>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</si>
  <si>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</si>
  <si>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</si>
  <si>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</si>
  <si>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</si>
  <si>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</si>
  <si>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</si>
  <si>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</si>
  <si>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</si>
  <si>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</si>
  <si>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</si>
  <si>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</si>
  <si>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</si>
  <si>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</si>
  <si>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</si>
  <si>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</si>
  <si>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</si>
  <si>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</si>
  <si>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</si>
  <si>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</si>
  <si>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</si>
  <si>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</si>
  <si>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</si>
  <si>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</si>
  <si>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</si>
  <si>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</si>
  <si>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</si>
  <si>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</si>
  <si>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</si>
  <si>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</si>
  <si>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</si>
  <si>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</si>
  <si>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</si>
  <si>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</si>
  <si>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</si>
  <si>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</si>
  <si>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</si>
  <si>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</si>
  <si>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</si>
  <si>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</si>
  <si>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</si>
  <si>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</si>
  <si>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</si>
  <si>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</si>
  <si>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</si>
  <si>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</si>
  <si>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</si>
  <si>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</si>
  <si>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</si>
  <si>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</si>
  <si>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</si>
  <si>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</si>
  <si>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</si>
  <si>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</si>
  <si>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</si>
  <si>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</si>
  <si>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</si>
  <si>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</si>
  <si>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</si>
  <si>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</si>
  <si>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</si>
  <si>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</si>
  <si>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</si>
  <si>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</si>
  <si>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</si>
  <si>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</si>
  <si>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</si>
  <si>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</si>
  <si>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</si>
  <si>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</si>
  <si>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</si>
  <si>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</si>
  <si>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</si>
  <si>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</si>
  <si>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</si>
  <si>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</si>
  <si>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</si>
  <si>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</si>
  <si>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</si>
  <si>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</si>
  <si>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</si>
  <si>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</si>
  <si>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</si>
  <si>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</si>
  <si>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</si>
  <si>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</si>
  <si>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</si>
  <si>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</si>
  <si>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</si>
  <si>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</si>
  <si>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</si>
  <si>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</si>
  <si>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</si>
  <si>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</si>
  <si>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</si>
  <si>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</si>
  <si>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</si>
  <si>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</si>
  <si>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</si>
  <si>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</si>
  <si>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</si>
  <si>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</si>
  <si>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</si>
  <si>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</si>
  <si>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</si>
  <si>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</si>
  <si>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</si>
  <si>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</si>
  <si>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</si>
  <si>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</si>
  <si>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</si>
  <si>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</si>
  <si>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</si>
  <si>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</si>
  <si>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</si>
  <si>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</si>
  <si>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</si>
  <si>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</si>
  <si>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</si>
  <si>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</si>
  <si>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</si>
  <si>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</si>
  <si>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</si>
  <si>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</si>
  <si>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</si>
  <si>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</si>
  <si>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</si>
  <si>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</si>
  <si>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</si>
  <si>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</si>
  <si>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</si>
  <si>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</si>
  <si>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</si>
  <si>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</si>
  <si>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</si>
  <si>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</si>
  <si>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</si>
  <si>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</si>
  <si>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</si>
  <si>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</si>
  <si>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</si>
  <si>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</si>
  <si>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</si>
  <si>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</si>
  <si>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</si>
  <si>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</si>
  <si>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</si>
  <si>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</si>
  <si>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</si>
  <si>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</si>
  <si>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</si>
  <si>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</si>
  <si>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</si>
  <si>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</si>
  <si>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</si>
  <si>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</si>
  <si>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</si>
  <si>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</si>
  <si>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</si>
  <si>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</si>
  <si>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</si>
  <si>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</si>
  <si>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</si>
  <si>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</si>
  <si>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</si>
  <si>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</si>
  <si>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</si>
  <si>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</si>
  <si>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</si>
  <si>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</si>
  <si>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</si>
  <si>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</si>
  <si>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</si>
  <si>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</si>
  <si>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</si>
  <si>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</si>
  <si>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</si>
  <si>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</si>
  <si>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</si>
  <si>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</si>
  <si>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</si>
  <si>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</si>
  <si>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</si>
  <si>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</si>
  <si>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</si>
  <si>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</si>
  <si>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</si>
  <si>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</si>
  <si>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</si>
  <si>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</si>
  <si>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</si>
  <si>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</si>
  <si>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</si>
  <si>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</si>
  <si>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</si>
  <si>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</si>
  <si>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</si>
  <si>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</si>
  <si>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</si>
  <si>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</si>
  <si>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</si>
  <si>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</si>
  <si>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</si>
  <si>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</si>
  <si>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</si>
  <si>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</si>
  <si>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</si>
  <si>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</si>
  <si>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</si>
  <si>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</si>
  <si>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</si>
  <si>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</si>
  <si>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</si>
  <si>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</si>
  <si>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</si>
  <si>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</si>
  <si>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</si>
  <si>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</si>
  <si>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</si>
  <si>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</si>
  <si>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</si>
  <si>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</si>
  <si>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</si>
  <si>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</si>
  <si>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</si>
  <si>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</si>
  <si>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</si>
  <si>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</si>
  <si>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</si>
  <si>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</si>
  <si>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</si>
  <si>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</si>
  <si>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</si>
  <si>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</si>
  <si>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</si>
  <si>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</si>
  <si>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</si>
  <si>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</si>
  <si>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</si>
  <si>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</si>
  <si>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</si>
  <si>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</si>
  <si>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</si>
  <si>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</si>
  <si>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</si>
  <si>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</si>
  <si>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</si>
  <si>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</si>
  <si>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</si>
  <si>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</si>
  <si>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</si>
  <si>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</si>
  <si>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</si>
  <si>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</si>
  <si>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</si>
  <si>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</si>
  <si>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</si>
  <si>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</si>
  <si>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</si>
  <si>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</si>
  <si>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</si>
  <si>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</si>
  <si>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</si>
  <si>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</si>
  <si>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</si>
  <si>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</si>
  <si>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</si>
  <si>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</si>
  <si>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</si>
  <si>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</si>
  <si>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</si>
  <si>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</si>
  <si>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</si>
  <si>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</si>
  <si>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</si>
  <si>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</si>
  <si>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</si>
  <si>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</si>
  <si>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</si>
  <si>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</si>
  <si>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</si>
  <si>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</si>
  <si>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</si>
  <si>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</si>
  <si>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</si>
  <si>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</si>
  <si>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</si>
  <si>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</si>
  <si>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</si>
  <si>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</si>
  <si>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</si>
  <si>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</si>
  <si>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</si>
  <si>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</si>
  <si>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</si>
  <si>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</si>
  <si>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</si>
  <si>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</si>
  <si>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</si>
  <si>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</si>
  <si>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</si>
  <si>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</si>
  <si>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</si>
  <si>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</si>
  <si>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</si>
  <si>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</si>
  <si>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</si>
  <si>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</si>
  <si>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</si>
  <si>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</si>
  <si>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</si>
  <si>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</si>
  <si>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</si>
  <si>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</si>
  <si>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</si>
  <si>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</si>
  <si>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</si>
  <si>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</si>
  <si>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</si>
  <si>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</si>
  <si>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</si>
  <si>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</si>
  <si>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</si>
  <si>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</si>
  <si>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</si>
  <si>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</si>
  <si>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</si>
  <si>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</si>
  <si>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</si>
  <si>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</si>
  <si>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</si>
  <si>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</si>
  <si>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</si>
  <si>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</si>
  <si>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</si>
  <si>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</si>
  <si>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</si>
  <si>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</si>
  <si>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</si>
  <si>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</si>
  <si>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</si>
  <si>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</si>
  <si>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</si>
  <si>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</si>
  <si>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</si>
  <si>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</si>
  <si>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</si>
  <si>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</si>
  <si>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</si>
  <si>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</si>
  <si>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</si>
  <si>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</si>
  <si>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</si>
  <si>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</si>
  <si>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</si>
  <si>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</si>
  <si>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</si>
  <si>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</si>
  <si>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</si>
  <si>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</si>
  <si>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</si>
  <si>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</si>
  <si>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</si>
  <si>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</si>
  <si>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</si>
  <si>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</si>
  <si>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</si>
  <si>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</si>
  <si>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</si>
  <si>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</si>
  <si>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</si>
  <si>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</si>
  <si>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</si>
  <si>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</si>
  <si>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</si>
  <si>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</si>
  <si>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</si>
  <si>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</si>
  <si>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</si>
  <si>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</si>
  <si>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</si>
  <si>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</si>
  <si>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</si>
  <si>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</si>
  <si>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</si>
  <si>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</si>
  <si>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</si>
  <si>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</si>
  <si>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</si>
  <si>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</si>
  <si>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</si>
  <si>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</si>
  <si>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</si>
  <si>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</si>
  <si>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</si>
  <si>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</si>
  <si>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</si>
  <si>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</si>
  <si>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</si>
  <si>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</si>
  <si>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</si>
  <si>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</si>
  <si>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</si>
  <si>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</si>
  <si>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</si>
  <si>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</si>
  <si>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</si>
  <si>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</si>
  <si>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</si>
  <si>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</si>
  <si>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</si>
  <si>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</si>
  <si>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</si>
  <si>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</si>
  <si>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</si>
  <si>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</si>
  <si>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</si>
  <si>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</si>
  <si>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</si>
  <si>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</si>
  <si>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</si>
  <si>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</si>
  <si>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</si>
  <si>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</si>
  <si>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</si>
  <si>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</si>
  <si>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</si>
  <si>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</si>
  <si>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</si>
  <si>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</si>
  <si>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</si>
  <si>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</si>
  <si>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</si>
  <si>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</si>
  <si>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</si>
  <si>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</si>
  <si>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</si>
  <si>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</si>
  <si>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</si>
  <si>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</si>
  <si>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</si>
  <si>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</si>
  <si>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</si>
  <si>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</si>
  <si>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</si>
  <si>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</si>
  <si>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</si>
  <si>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</si>
  <si>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</si>
  <si>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</si>
  <si>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</si>
  <si>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</si>
  <si>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</si>
  <si>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</si>
  <si>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</si>
  <si>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</si>
  <si>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</si>
  <si>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</si>
  <si>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</si>
  <si>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</si>
  <si>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</si>
  <si>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</si>
  <si>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</si>
  <si>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</si>
  <si>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</si>
  <si>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</si>
  <si>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</si>
  <si>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</si>
  <si>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</si>
  <si>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</si>
  <si>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</si>
  <si>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</si>
  <si>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</si>
  <si>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</si>
  <si>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</si>
  <si>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</si>
  <si>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</si>
  <si>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</si>
  <si>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</si>
  <si>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</si>
  <si>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</si>
  <si>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</si>
  <si>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</si>
  <si>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</si>
  <si>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</si>
  <si>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</si>
  <si>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</si>
  <si>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</si>
  <si>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</si>
  <si>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</si>
  <si>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</si>
  <si>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</si>
  <si>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</si>
  <si>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</si>
  <si>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</si>
  <si>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</si>
  <si>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</si>
  <si>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</si>
  <si>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</si>
  <si>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</si>
  <si>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</si>
  <si>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</si>
  <si>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</si>
  <si>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</si>
  <si>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</si>
  <si>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</si>
  <si>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</si>
  <si>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</si>
  <si>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</si>
  <si>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</si>
  <si>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</si>
  <si>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</si>
  <si>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</si>
  <si>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</si>
  <si>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</si>
  <si>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</si>
  <si>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</si>
  <si>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</si>
  <si>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</si>
  <si>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</si>
  <si>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</si>
  <si>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</si>
  <si>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</si>
  <si>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</si>
  <si>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</si>
  <si>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</si>
  <si>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</si>
  <si>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</si>
  <si>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</si>
  <si>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</si>
  <si>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</si>
  <si>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</si>
  <si>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</si>
  <si>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</si>
  <si>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</si>
  <si>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</si>
  <si>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</si>
  <si>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</si>
  <si>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</si>
  <si>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</si>
  <si>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</si>
  <si>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</si>
  <si>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</si>
  <si>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</si>
  <si>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</si>
  <si>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</si>
  <si>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</si>
  <si>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</si>
  <si>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</si>
  <si>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</si>
  <si>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</si>
  <si>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</si>
  <si>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</si>
  <si>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</si>
  <si>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</si>
  <si>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</si>
  <si>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</si>
  <si>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</si>
  <si>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</si>
  <si>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</si>
  <si>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</si>
  <si>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</si>
  <si>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</si>
  <si>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</si>
  <si>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</si>
  <si>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</si>
  <si>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</si>
  <si>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</si>
  <si>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</si>
  <si>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</si>
  <si>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</si>
  <si>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</si>
  <si>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</si>
  <si>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</si>
  <si>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</si>
  <si>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</si>
  <si>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</si>
  <si>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</si>
  <si>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</si>
  <si>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</si>
  <si>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</si>
  <si>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</si>
  <si>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</si>
  <si>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</si>
  <si>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</si>
  <si>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</si>
  <si>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</si>
  <si>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</si>
  <si>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</si>
  <si>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</si>
  <si>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</si>
  <si>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</si>
  <si>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</si>
  <si>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</si>
  <si>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</si>
  <si>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</si>
  <si>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</si>
  <si>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</si>
  <si>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</si>
  <si>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</si>
  <si>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</si>
  <si>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</si>
  <si>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</si>
  <si>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</si>
  <si>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</si>
  <si>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</si>
  <si>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</si>
  <si>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</si>
  <si>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</si>
  <si>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</si>
  <si>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</si>
  <si>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</si>
  <si>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</si>
  <si>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</si>
  <si>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</si>
  <si>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</si>
  <si>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</si>
  <si>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</si>
  <si>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</si>
  <si>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</si>
  <si>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</si>
  <si>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</si>
  <si>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</si>
  <si>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</si>
  <si>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</si>
  <si>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</si>
  <si>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</si>
  <si>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</si>
  <si>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</si>
  <si>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</si>
  <si>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</si>
  <si>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</si>
  <si>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</si>
  <si>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</si>
  <si>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</si>
  <si>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</si>
  <si>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</si>
  <si>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</si>
  <si>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</si>
  <si>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</si>
  <si>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</si>
  <si>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</si>
  <si>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</si>
  <si>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</si>
  <si>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</si>
  <si>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</si>
  <si>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</si>
  <si>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</si>
  <si>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</si>
  <si>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</si>
  <si>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</si>
  <si>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</si>
  <si>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</si>
  <si>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</si>
  <si>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</si>
  <si>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</si>
  <si>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</si>
  <si>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</si>
  <si>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</si>
  <si>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</si>
  <si>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</si>
  <si>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</si>
  <si>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</si>
  <si>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</si>
  <si>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</si>
  <si>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</si>
  <si>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</si>
  <si>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</si>
  <si>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</si>
  <si>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</si>
  <si>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</si>
  <si>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</si>
  <si>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</si>
  <si>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</si>
  <si>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</si>
  <si>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</si>
  <si>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</si>
  <si>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</si>
  <si>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</si>
  <si>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</si>
  <si>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</si>
  <si>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</si>
  <si>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</si>
  <si>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</si>
  <si>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</si>
  <si>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</si>
  <si>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</si>
  <si>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</si>
  <si>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</si>
  <si>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</si>
  <si>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</si>
  <si>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</si>
  <si>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</si>
  <si>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</si>
  <si>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</si>
  <si>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</si>
  <si>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</si>
  <si>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</si>
  <si>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</si>
  <si>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</si>
  <si>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</si>
  <si>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</si>
  <si>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</si>
  <si>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</si>
  <si>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</si>
  <si>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</si>
  <si>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</si>
  <si>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</si>
  <si>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</si>
  <si>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</si>
  <si>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</si>
  <si>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</si>
  <si>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</si>
  <si>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</si>
  <si>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</si>
  <si>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</si>
  <si>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</si>
  <si>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</si>
  <si>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</si>
  <si>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</si>
  <si>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</si>
  <si>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</si>
  <si>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</si>
  <si>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</si>
  <si>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</si>
  <si>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</si>
  <si>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</si>
  <si>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</si>
  <si>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</si>
  <si>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</si>
  <si>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</si>
  <si>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</si>
  <si>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</si>
  <si>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</si>
  <si>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</si>
  <si>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</si>
  <si>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</si>
  <si>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</si>
  <si>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</si>
  <si>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</si>
  <si>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</si>
  <si>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</si>
  <si>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</si>
  <si>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</si>
  <si>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</si>
  <si>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</si>
  <si>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</si>
  <si>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</si>
  <si>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</si>
  <si>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</si>
  <si>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</si>
  <si>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</si>
  <si>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</si>
  <si>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</si>
  <si>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</si>
  <si>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</si>
  <si>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</si>
  <si>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</si>
  <si>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</si>
  <si>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</si>
  <si>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</si>
  <si>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</si>
  <si>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</si>
  <si>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</si>
  <si>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</si>
  <si>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</si>
  <si>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</si>
  <si>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</si>
  <si>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</si>
  <si>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</si>
  <si>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</si>
  <si>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</si>
  <si>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</si>
  <si>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</si>
  <si>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</si>
  <si>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</si>
  <si>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</si>
  <si>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</si>
  <si>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</si>
  <si>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</si>
  <si>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</si>
  <si>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</si>
  <si>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</si>
  <si>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</si>
  <si>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</si>
  <si>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</si>
  <si>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</si>
  <si>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</si>
  <si>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</si>
  <si>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</si>
  <si>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</si>
  <si>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</si>
  <si>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</si>
  <si>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</si>
  <si>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</si>
  <si>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</si>
  <si>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</si>
  <si>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</si>
  <si>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</si>
  <si>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</si>
  <si>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</si>
  <si>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</si>
  <si>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</si>
  <si>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</si>
  <si>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</si>
  <si>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</si>
  <si>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</si>
  <si>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</si>
  <si>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</si>
  <si>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</si>
  <si>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</si>
  <si>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</si>
  <si>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</si>
  <si>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</si>
  <si>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</si>
  <si>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</si>
  <si>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</si>
  <si>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</si>
  <si>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</si>
  <si>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</si>
  <si>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</si>
  <si>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</si>
  <si>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</si>
  <si>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</si>
  <si>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</si>
  <si>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</si>
  <si>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</si>
  <si>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</si>
  <si>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</si>
  <si>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</si>
  <si>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</si>
  <si>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</si>
  <si>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</si>
  <si>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</si>
  <si>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</si>
  <si>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</si>
  <si>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</si>
  <si>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</si>
  <si>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</si>
  <si>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</si>
  <si>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</si>
  <si>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</si>
  <si>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</si>
  <si>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</si>
  <si>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</si>
  <si>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</si>
  <si>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</si>
  <si>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</si>
  <si>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</si>
  <si>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</si>
  <si>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</si>
  <si>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</si>
  <si>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</si>
  <si>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</si>
  <si>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</si>
  <si>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</si>
  <si>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</si>
  <si>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</si>
  <si>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</si>
  <si>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</si>
  <si>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</si>
  <si>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</si>
  <si>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</si>
  <si>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</si>
  <si>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</si>
  <si>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</si>
  <si>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</si>
  <si>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</si>
  <si>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</si>
  <si>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</si>
  <si>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</si>
  <si>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</si>
  <si>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</si>
  <si>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</si>
  <si>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</si>
  <si>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</si>
  <si>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</si>
  <si>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</si>
  <si>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</si>
  <si>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</si>
  <si>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</si>
  <si>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</si>
  <si>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</si>
  <si>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</si>
  <si>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</si>
  <si>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</si>
  <si>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</si>
  <si>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</si>
  <si>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</si>
  <si>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</si>
  <si>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</si>
  <si>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</si>
  <si>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</si>
  <si>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</si>
  <si>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</si>
  <si>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</si>
  <si>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</si>
  <si>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</si>
  <si>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</si>
  <si>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</si>
  <si>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</si>
  <si>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</si>
  <si>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</si>
  <si>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</si>
  <si>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</si>
  <si>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</si>
  <si>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</si>
  <si>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</si>
  <si>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</si>
  <si>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</si>
  <si>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</si>
  <si>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</si>
  <si>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</si>
  <si>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</si>
  <si>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</si>
  <si>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</si>
  <si>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</si>
  <si>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</si>
  <si>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</si>
  <si>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</si>
  <si>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</si>
  <si>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</si>
  <si>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</si>
  <si>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</si>
  <si>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</si>
  <si>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</si>
  <si>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</si>
  <si>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</si>
  <si>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</si>
  <si>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</si>
  <si>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</si>
  <si>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</si>
  <si>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</si>
  <si>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</si>
  <si>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</si>
  <si>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</si>
  <si>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</si>
  <si>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</si>
  <si>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</si>
  <si>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</si>
  <si>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</si>
  <si>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</si>
  <si>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</si>
  <si>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</si>
  <si>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</si>
  <si>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</si>
  <si>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</si>
  <si>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</si>
  <si>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</si>
  <si>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</si>
  <si>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</si>
  <si>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</si>
  <si>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</si>
  <si>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</si>
  <si>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</si>
  <si>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</si>
  <si>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</si>
  <si>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</si>
  <si>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</si>
  <si>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</si>
  <si>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</si>
  <si>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</si>
  <si>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</si>
  <si>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</si>
  <si>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</si>
  <si>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</si>
  <si>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</si>
  <si>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</si>
  <si>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</si>
  <si>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</si>
  <si>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</si>
  <si>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</si>
  <si>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</si>
  <si>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</si>
  <si>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</si>
  <si>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</si>
  <si>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</si>
  <si>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</si>
  <si>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</si>
  <si>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</si>
  <si>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</si>
  <si>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</si>
  <si>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</si>
  <si>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</si>
  <si>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</si>
  <si>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</si>
  <si>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</si>
  <si>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</si>
  <si>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</si>
  <si>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</si>
  <si>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</si>
  <si>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</si>
  <si>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</si>
  <si>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</si>
  <si>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</si>
  <si>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</si>
  <si>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</si>
  <si>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</si>
  <si>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</si>
  <si>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</si>
  <si>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</si>
  <si>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</si>
  <si>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</si>
  <si>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</si>
  <si>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</si>
  <si>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</si>
  <si>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</si>
  <si>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</si>
  <si>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</si>
  <si>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</si>
  <si>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</si>
  <si>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</si>
  <si>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</si>
  <si>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</si>
  <si>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</si>
  <si>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</si>
  <si>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</si>
  <si>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</si>
  <si>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</si>
  <si>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</si>
  <si>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</si>
  <si>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</si>
  <si>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</si>
  <si>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</si>
  <si>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</si>
  <si>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</si>
  <si>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</si>
  <si>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</si>
  <si>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</si>
  <si>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</si>
  <si>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</si>
  <si>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</si>
  <si>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</si>
  <si>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</si>
  <si>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</si>
  <si>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</si>
  <si>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</si>
  <si>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</si>
  <si>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</si>
  <si>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</si>
  <si>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</si>
  <si>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</si>
  <si>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</si>
  <si>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</si>
  <si>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</si>
  <si>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</si>
  <si>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</si>
  <si>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</si>
  <si>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</si>
  <si>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</si>
  <si>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</si>
  <si>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</si>
  <si>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</si>
  <si>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</si>
  <si>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</si>
  <si>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</si>
  <si>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</si>
  <si>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</si>
  <si>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</si>
  <si>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</si>
  <si>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</si>
  <si>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</si>
  <si>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</si>
  <si>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</si>
  <si>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</si>
  <si>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</si>
  <si>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</si>
  <si>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</si>
  <si>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</si>
  <si>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</si>
  <si>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</si>
  <si>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</si>
  <si>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</si>
  <si>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</si>
  <si>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</si>
  <si>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</si>
  <si>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</si>
  <si>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</si>
  <si>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</si>
  <si>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</si>
  <si>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</si>
  <si>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</si>
  <si>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</si>
  <si>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</si>
  <si>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</si>
  <si>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</si>
  <si>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</si>
  <si>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</si>
  <si>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</si>
  <si>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</si>
  <si>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</si>
  <si>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</si>
  <si>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</si>
  <si>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</si>
  <si>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</si>
  <si>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</si>
  <si>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</si>
  <si>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</si>
  <si>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</si>
  <si>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</si>
  <si>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</si>
  <si>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</si>
  <si>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</si>
  <si>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</si>
  <si>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</si>
  <si>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</si>
  <si>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</si>
  <si>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</si>
  <si>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</si>
  <si>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</si>
  <si>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</si>
  <si>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</si>
  <si>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</si>
  <si>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</si>
  <si>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</si>
  <si>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</si>
  <si>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</si>
  <si>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</si>
  <si>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</si>
  <si>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</si>
  <si>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</si>
  <si>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</si>
  <si>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</si>
  <si>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</si>
  <si>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</si>
  <si>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</si>
  <si>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</si>
  <si>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</si>
  <si>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</si>
  <si>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</si>
  <si>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</si>
  <si>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</si>
  <si>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</si>
  <si>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</si>
  <si>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</si>
  <si>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</si>
  <si>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</si>
  <si>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</si>
  <si>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</si>
  <si>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</si>
  <si>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</si>
  <si>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</si>
  <si>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</si>
  <si>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</si>
  <si>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</si>
  <si>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</si>
  <si>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</si>
  <si>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</si>
  <si>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</si>
  <si>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</si>
  <si>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</si>
  <si>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</si>
  <si>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</si>
  <si>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</si>
  <si>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</si>
  <si>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</si>
  <si>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</si>
  <si>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</si>
  <si>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</si>
  <si>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</si>
  <si>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</si>
  <si>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</si>
  <si>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</si>
  <si>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</si>
  <si>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</si>
  <si>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</si>
  <si>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</si>
  <si>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</si>
  <si>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</si>
  <si>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</si>
  <si>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</si>
  <si>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</si>
  <si>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</si>
  <si>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</si>
  <si>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</si>
  <si>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</si>
  <si>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</si>
  <si>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</si>
  <si>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</si>
  <si>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</si>
  <si>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</si>
  <si>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</si>
  <si>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</si>
  <si>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</si>
  <si>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</si>
  <si>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</si>
  <si>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</si>
  <si>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</si>
  <si>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</si>
  <si>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</si>
  <si>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</si>
  <si>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</si>
  <si>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</si>
  <si>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</si>
  <si>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</si>
  <si>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</si>
  <si>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</si>
  <si>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</si>
  <si>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</si>
  <si>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</si>
  <si>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</si>
  <si>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</si>
  <si>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</si>
  <si>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</si>
  <si>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</si>
  <si>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</si>
  <si>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</si>
  <si>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</si>
  <si>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</si>
  <si>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</si>
  <si>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</si>
  <si>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</si>
  <si>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</si>
  <si>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</si>
  <si>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</si>
  <si>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</si>
  <si>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</si>
  <si>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</si>
  <si>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</si>
  <si>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</si>
  <si>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</si>
  <si>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</si>
  <si>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</si>
  <si>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</si>
  <si>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</si>
  <si>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</si>
  <si>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</si>
  <si>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</si>
  <si>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</si>
  <si>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</si>
  <si>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</si>
  <si>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</si>
  <si>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</si>
  <si>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</si>
  <si>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</si>
  <si>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</si>
  <si>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</si>
  <si>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</si>
  <si>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</si>
  <si>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</si>
  <si>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</si>
  <si>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</si>
  <si>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</si>
  <si>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</si>
  <si>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</si>
  <si>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</si>
  <si>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</si>
  <si>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</si>
  <si>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</si>
  <si>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</si>
  <si>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</si>
  <si>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</si>
  <si>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</si>
  <si>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</si>
  <si>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</si>
  <si>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</si>
  <si>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</si>
  <si>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</si>
  <si>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</si>
  <si>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</si>
  <si>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</si>
  <si>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</si>
  <si>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</si>
  <si>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</si>
  <si>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</si>
  <si>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</si>
  <si>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</si>
  <si>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</si>
  <si>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</si>
  <si>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</si>
  <si>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</si>
  <si>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</si>
  <si>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</si>
  <si>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</si>
  <si>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</si>
  <si>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</si>
  <si>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</si>
  <si>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</si>
  <si>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</si>
  <si>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</si>
  <si>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</si>
  <si>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</si>
  <si>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</si>
  <si>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</si>
  <si>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</si>
  <si>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</si>
  <si>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</si>
  <si>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</si>
  <si>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</si>
  <si>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</si>
  <si>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</si>
  <si>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</si>
  <si>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</si>
  <si>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</si>
  <si>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</si>
  <si>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</si>
  <si>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</si>
  <si>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</si>
  <si>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</si>
  <si>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</si>
  <si>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</si>
  <si>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</si>
  <si>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</si>
  <si>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</si>
  <si>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</si>
  <si>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</si>
  <si>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</si>
  <si>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</si>
  <si>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</si>
  <si>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</si>
  <si>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</si>
  <si>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</si>
  <si>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</si>
  <si>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</si>
  <si>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</si>
  <si>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</si>
  <si>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</si>
  <si>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</si>
  <si>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</si>
  <si>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</si>
  <si>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</si>
  <si>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</si>
  <si>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</si>
  <si>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</si>
  <si>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</si>
  <si>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</si>
  <si>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</si>
  <si>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</si>
  <si>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</si>
  <si>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</si>
  <si>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</si>
  <si>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</si>
  <si>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</si>
  <si>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</si>
  <si>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</si>
  <si>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</si>
  <si>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</si>
  <si>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</si>
  <si>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</si>
  <si>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</si>
  <si>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</si>
  <si>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</si>
  <si>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</si>
  <si>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</si>
  <si>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</si>
  <si>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</si>
  <si>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</si>
  <si>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</si>
  <si>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</si>
  <si>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</si>
  <si>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</si>
  <si>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</si>
  <si>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</si>
  <si>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</si>
  <si>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</si>
  <si>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</si>
  <si>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</si>
  <si>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</si>
  <si>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</si>
  <si>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</si>
  <si>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</si>
  <si>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</si>
  <si>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</si>
  <si>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</si>
  <si>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</si>
  <si>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</si>
  <si>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</si>
  <si>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</si>
  <si>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</si>
  <si>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</si>
  <si>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</si>
  <si>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</si>
  <si>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</si>
  <si>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</si>
  <si>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</si>
  <si>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</si>
  <si>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</si>
  <si>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</si>
  <si>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</si>
  <si>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</si>
  <si>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</si>
  <si>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</si>
  <si>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</si>
  <si>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</si>
  <si>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</si>
  <si>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</si>
  <si>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</si>
  <si>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</si>
  <si>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</si>
  <si>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</si>
  <si>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</si>
  <si>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</si>
  <si>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</si>
  <si>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</si>
  <si>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</si>
  <si>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</si>
  <si>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</si>
  <si>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</si>
  <si>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</si>
  <si>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</si>
  <si>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</si>
  <si>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</si>
  <si>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</si>
  <si>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</si>
  <si>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</si>
  <si>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</si>
  <si>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</si>
  <si>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</si>
  <si>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</si>
  <si>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</si>
  <si>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</si>
  <si>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</si>
  <si>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</si>
  <si>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</si>
  <si>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</si>
  <si>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</si>
  <si>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</si>
  <si>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</si>
  <si>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</si>
  <si>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</si>
  <si>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</si>
  <si>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</si>
  <si>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</si>
  <si>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</si>
  <si>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</si>
  <si>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</si>
  <si>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</si>
  <si>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</si>
  <si>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</si>
  <si>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</si>
  <si>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</si>
  <si>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</si>
  <si>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</si>
  <si>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</si>
  <si>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</si>
  <si>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</si>
  <si>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</si>
  <si>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</si>
  <si>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</si>
  <si>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</si>
  <si>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</si>
  <si>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</si>
  <si>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</si>
  <si>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</si>
  <si>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</si>
  <si>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</si>
  <si>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</si>
  <si>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</si>
  <si>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</si>
  <si>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</si>
  <si>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</si>
  <si>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</si>
  <si>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</si>
  <si>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</si>
  <si>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</si>
  <si>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</si>
  <si>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</si>
  <si>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</si>
  <si>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</si>
  <si>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</si>
  <si>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</si>
  <si>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</si>
  <si>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</si>
  <si>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</si>
  <si>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</si>
  <si>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</si>
  <si>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</si>
  <si>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</si>
  <si>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</si>
  <si>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</si>
  <si>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</si>
  <si>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</si>
  <si>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</si>
  <si>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</si>
  <si>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</si>
  <si>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</si>
  <si>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</si>
  <si>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</si>
  <si>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</si>
  <si>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</si>
  <si>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</si>
  <si>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</si>
  <si>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</si>
  <si>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</si>
  <si>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</si>
  <si>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</si>
  <si>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</si>
  <si>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</si>
  <si>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</si>
  <si>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</si>
  <si>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</si>
  <si>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</si>
  <si>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</si>
  <si>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</si>
  <si>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</si>
  <si>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</si>
  <si>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</si>
  <si>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</si>
  <si>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</si>
  <si>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</si>
  <si>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</si>
  <si>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</si>
  <si>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</si>
  <si>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</si>
  <si>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</si>
  <si>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</si>
  <si>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</si>
  <si>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</si>
  <si>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</si>
  <si>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</si>
  <si>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</si>
  <si>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</si>
  <si>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</si>
  <si>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</si>
  <si>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</si>
  <si>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</si>
  <si>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</si>
  <si>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</si>
  <si>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</si>
  <si>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</si>
  <si>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</si>
  <si>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</si>
  <si>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</si>
  <si>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</si>
  <si>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</si>
  <si>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</si>
  <si>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</si>
  <si>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</si>
  <si>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</si>
  <si>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</si>
  <si>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</si>
  <si>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</si>
  <si>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</si>
  <si>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</si>
  <si>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</si>
  <si>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</si>
  <si>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</si>
  <si>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</si>
  <si>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</si>
  <si>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</si>
  <si>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</si>
  <si>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</si>
  <si>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</si>
  <si>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</si>
  <si>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</si>
  <si>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</si>
  <si>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</si>
  <si>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</si>
  <si>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</si>
  <si>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</si>
  <si>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</si>
  <si>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</si>
  <si>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</si>
  <si>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</si>
  <si>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</si>
  <si>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</si>
  <si>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</si>
  <si>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</si>
  <si>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</si>
  <si>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</si>
  <si>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</si>
  <si>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</si>
  <si>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</si>
  <si>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</si>
  <si>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</si>
  <si>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</si>
  <si>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</si>
  <si>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</si>
  <si>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</si>
  <si>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</si>
  <si>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</si>
  <si>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</si>
  <si>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</si>
  <si>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</si>
  <si>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</si>
  <si>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</si>
  <si>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</si>
  <si>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</si>
  <si>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</si>
  <si>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</si>
  <si>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</si>
  <si>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</si>
  <si>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</si>
  <si>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</si>
  <si>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</si>
  <si>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</si>
  <si>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</si>
  <si>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</si>
  <si>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</si>
  <si>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</si>
  <si>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</si>
  <si>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</si>
  <si>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</si>
  <si>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</si>
  <si>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</si>
  <si>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</si>
  <si>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</si>
  <si>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</si>
  <si>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</si>
  <si>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</si>
  <si>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</si>
  <si>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</si>
  <si>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</si>
  <si>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</si>
  <si>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</si>
  <si>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</si>
  <si>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</si>
  <si>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</si>
  <si>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</si>
  <si>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</si>
  <si>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</si>
  <si>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</si>
  <si>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</si>
  <si>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</si>
  <si>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</si>
  <si>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</si>
  <si>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</si>
  <si>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</si>
  <si>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</si>
  <si>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</si>
  <si>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</si>
  <si>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</si>
  <si>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</si>
  <si>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</si>
  <si>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</si>
  <si>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</si>
  <si>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</si>
  <si>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</si>
  <si>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</si>
  <si>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</si>
  <si>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</si>
  <si>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</si>
  <si>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</si>
  <si>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</si>
  <si>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</si>
  <si>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</si>
  <si>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</si>
  <si>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</si>
  <si>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</si>
  <si>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</si>
  <si>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</si>
  <si>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</si>
  <si>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</si>
  <si>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</si>
  <si>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</si>
  <si>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</si>
  <si>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</si>
  <si>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</si>
  <si>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</si>
  <si>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</si>
  <si>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</si>
  <si>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</si>
  <si>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</si>
  <si>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</si>
  <si>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</si>
  <si>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</si>
  <si>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</si>
  <si>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</si>
  <si>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</si>
  <si>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</si>
  <si>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</si>
  <si>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</si>
  <si>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</si>
  <si>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</si>
  <si>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</si>
  <si>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</si>
  <si>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</si>
  <si>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</si>
  <si>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</si>
  <si>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</si>
  <si>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</si>
  <si>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</si>
  <si>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</si>
  <si>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</si>
  <si>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</si>
  <si>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</si>
  <si>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</si>
  <si>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</si>
  <si>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</si>
  <si>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</si>
  <si>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</si>
  <si>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</si>
  <si>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</si>
  <si>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</si>
  <si>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</si>
  <si>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</si>
  <si>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</si>
  <si>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</si>
  <si>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</si>
  <si>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</si>
  <si>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</si>
  <si>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</si>
  <si>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</si>
  <si>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</si>
  <si>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</si>
  <si>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</si>
  <si>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</si>
  <si>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</si>
  <si>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</si>
  <si>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</si>
  <si>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</si>
  <si>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</si>
  <si>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</si>
  <si>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</si>
  <si>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</si>
  <si>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</si>
  <si>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</si>
  <si>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</si>
  <si>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</si>
  <si>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</si>
  <si>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</si>
  <si>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</si>
  <si>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</si>
  <si>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</si>
  <si>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</si>
  <si>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</si>
  <si>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</si>
  <si>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</si>
  <si>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</si>
  <si>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</si>
  <si>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</si>
  <si>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</si>
  <si>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</si>
  <si>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</si>
  <si>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</si>
  <si>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</si>
  <si>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</si>
  <si>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</si>
  <si>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</si>
  <si>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</si>
  <si>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</si>
  <si>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</si>
  <si>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</si>
  <si>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</si>
  <si>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</si>
  <si>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</si>
  <si>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</si>
  <si>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</si>
  <si>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</si>
  <si>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</si>
  <si>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</si>
  <si>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</si>
  <si>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</si>
  <si>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</si>
  <si>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</si>
  <si>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</si>
  <si>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</si>
  <si>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</si>
  <si>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</si>
  <si>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</si>
  <si>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</si>
  <si>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</si>
  <si>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</si>
  <si>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</si>
  <si>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</si>
  <si>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</si>
  <si>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</si>
  <si>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</si>
  <si>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</si>
  <si>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</si>
  <si>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</si>
  <si>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</si>
  <si>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</si>
  <si>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</si>
  <si>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</si>
  <si>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</si>
  <si>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</si>
  <si>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</si>
  <si>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</si>
  <si>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</si>
  <si>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</si>
  <si>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</si>
  <si>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</si>
  <si>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</si>
  <si>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</si>
  <si>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</si>
  <si>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</si>
  <si>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</si>
  <si>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</si>
  <si>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</si>
  <si>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</si>
  <si>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</si>
  <si>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</si>
  <si>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</si>
  <si>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</si>
  <si>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</si>
  <si>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</si>
  <si>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</si>
  <si>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</si>
  <si>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</si>
  <si>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</si>
  <si>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</si>
  <si>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</si>
  <si>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</si>
  <si>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</si>
  <si>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</si>
  <si>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</si>
  <si>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</si>
  <si>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</si>
  <si>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</si>
  <si>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</si>
  <si>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</si>
  <si>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</si>
  <si>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</si>
  <si>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</si>
  <si>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</si>
  <si>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</si>
  <si>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</si>
  <si>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</si>
  <si>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</si>
  <si>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</si>
  <si>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</si>
  <si>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</si>
  <si>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</si>
  <si>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</si>
  <si>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</si>
  <si>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</si>
  <si>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</si>
  <si>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</si>
  <si>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</si>
  <si>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</si>
  <si>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</si>
  <si>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</si>
  <si>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</si>
  <si>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</si>
  <si>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</si>
  <si>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</si>
  <si>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</si>
  <si>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</si>
  <si>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</si>
  <si>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</si>
  <si>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</si>
  <si>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</si>
  <si>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</si>
  <si>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</si>
  <si>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</si>
  <si>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</si>
  <si>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</si>
  <si>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</si>
  <si>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</si>
  <si>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</si>
  <si>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</si>
  <si>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</si>
  <si>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</si>
  <si>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</si>
  <si>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</si>
  <si>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</si>
  <si>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</si>
  <si>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</si>
  <si>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</si>
  <si>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</si>
  <si>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</si>
  <si>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</si>
  <si>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</si>
  <si>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</si>
  <si>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</si>
  <si>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</si>
  <si>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</si>
  <si>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</si>
  <si>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</si>
  <si>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</si>
  <si>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</si>
  <si>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</si>
  <si>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</si>
  <si>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</si>
  <si>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</si>
  <si>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</si>
  <si>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</si>
  <si>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</si>
  <si>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</si>
  <si>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</si>
  <si>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</si>
  <si>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</si>
  <si>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</si>
  <si>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</si>
  <si>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</si>
  <si>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</si>
  <si>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</si>
  <si>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</si>
  <si>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</si>
  <si>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</si>
  <si>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</si>
  <si>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</si>
  <si>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</si>
  <si>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</si>
  <si>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</si>
  <si>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</si>
  <si>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</si>
  <si>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</si>
  <si>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</si>
  <si>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</si>
  <si>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</si>
  <si>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</si>
  <si>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</si>
  <si>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</si>
  <si>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</si>
  <si>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</si>
  <si>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</si>
  <si>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</si>
  <si>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</si>
  <si>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</si>
  <si>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</si>
  <si>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</si>
  <si>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</si>
  <si>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</si>
  <si>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</si>
  <si>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</si>
  <si>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</si>
  <si>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</si>
  <si>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</si>
  <si>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</si>
  <si>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</si>
  <si>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</si>
  <si>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</si>
  <si>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</si>
  <si>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</si>
  <si>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</si>
  <si>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</si>
  <si>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</si>
  <si>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</si>
  <si>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</si>
  <si>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</si>
  <si>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</si>
  <si>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</si>
  <si>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</si>
  <si>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</si>
  <si>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</si>
  <si>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</si>
  <si>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</si>
  <si>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</si>
  <si>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</si>
  <si>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</si>
  <si>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</si>
  <si>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</si>
  <si>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</si>
  <si>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</si>
  <si>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</si>
  <si>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</si>
  <si>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</si>
  <si>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</si>
  <si>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</si>
  <si>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</si>
  <si>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</si>
  <si>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</si>
  <si>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</si>
  <si>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</si>
  <si>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</si>
  <si>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</si>
  <si>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</si>
  <si>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</si>
  <si>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</si>
  <si>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</si>
  <si>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</si>
  <si>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</si>
  <si>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</si>
  <si>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</si>
  <si>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</si>
  <si>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</si>
  <si>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</si>
  <si>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</si>
  <si>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</si>
  <si>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</si>
  <si>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</si>
  <si>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</si>
  <si>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</si>
  <si>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</si>
  <si>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</si>
  <si>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</si>
  <si>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</si>
  <si>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</si>
  <si>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</si>
  <si>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</si>
  <si>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</si>
  <si>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</si>
  <si>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</si>
  <si>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</si>
  <si>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</si>
  <si>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</si>
  <si>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</si>
  <si>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</si>
  <si>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</si>
  <si>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</si>
  <si>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</si>
  <si>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</si>
  <si>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</si>
  <si>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</si>
  <si>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</si>
  <si>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</si>
  <si>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</si>
  <si>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</si>
  <si>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</si>
  <si>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</si>
  <si>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</si>
  <si>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</si>
  <si>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</si>
  <si>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</si>
  <si>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</si>
  <si>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</si>
  <si>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</si>
  <si>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</si>
  <si>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</si>
  <si>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</si>
  <si>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</si>
  <si>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</si>
  <si>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</si>
  <si>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</si>
  <si>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</si>
  <si>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</si>
  <si>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</si>
  <si>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</si>
  <si>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</si>
  <si>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</si>
  <si>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</si>
  <si>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</si>
  <si>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</si>
  <si>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</si>
  <si>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</si>
  <si>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</si>
  <si>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</si>
  <si>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</si>
  <si>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</si>
  <si>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</si>
  <si>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</si>
  <si>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</si>
  <si>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</si>
  <si>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</si>
  <si>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</si>
  <si>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</si>
  <si>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</si>
  <si>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</si>
  <si>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</si>
  <si>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</si>
  <si>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</si>
  <si>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</si>
  <si>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</si>
  <si>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</si>
  <si>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</si>
  <si>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</si>
  <si>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</si>
  <si>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</si>
  <si>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</si>
  <si>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</si>
  <si>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</si>
  <si>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</si>
  <si>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</si>
  <si>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</si>
  <si>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</si>
  <si>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</si>
  <si>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</si>
  <si>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</si>
  <si>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</si>
  <si>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</si>
  <si>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</si>
  <si>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</si>
  <si>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</si>
  <si>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</si>
  <si>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</si>
  <si>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</si>
  <si>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</si>
  <si>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</si>
  <si>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</si>
  <si>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</si>
  <si>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</si>
  <si>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</si>
  <si>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</si>
  <si>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</si>
  <si>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</si>
  <si>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</si>
  <si>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</si>
  <si>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</si>
  <si>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</si>
  <si>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</si>
  <si>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</si>
  <si>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</si>
  <si>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</si>
  <si>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</si>
  <si>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</si>
  <si>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</si>
  <si>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</si>
  <si>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</si>
  <si>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</si>
  <si>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</si>
  <si>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</si>
  <si>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</si>
  <si>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</si>
  <si>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</si>
  <si>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</si>
  <si>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</si>
  <si>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</si>
  <si>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</si>
  <si>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</si>
  <si>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</si>
  <si>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</si>
  <si>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</si>
  <si>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</si>
  <si>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</si>
  <si>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</si>
  <si>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</si>
  <si>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</si>
  <si>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</si>
  <si>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</si>
  <si>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</si>
  <si>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</si>
  <si>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</si>
  <si>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</si>
  <si>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</si>
  <si>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</si>
  <si>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</si>
  <si>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</si>
  <si>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</si>
  <si>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</si>
  <si>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</si>
  <si>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</si>
  <si>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</si>
  <si>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</si>
  <si>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</si>
  <si>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</si>
  <si>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</si>
  <si>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</si>
  <si>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</si>
  <si>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</si>
  <si>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</si>
  <si>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</si>
  <si>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</si>
  <si>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</si>
  <si>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</si>
  <si>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</si>
  <si>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</si>
  <si>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</si>
  <si>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</si>
  <si>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</si>
  <si>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</si>
  <si>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</si>
  <si>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</si>
  <si>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</si>
  <si>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</si>
  <si>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</si>
  <si>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</si>
  <si>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</si>
  <si>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</si>
  <si>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</si>
  <si>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</si>
  <si>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</si>
  <si>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</si>
  <si>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</si>
  <si>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</si>
  <si>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</si>
  <si>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</si>
  <si>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</si>
  <si>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</si>
  <si>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</si>
  <si>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</si>
  <si>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</si>
  <si>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</si>
  <si>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</si>
  <si>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</si>
  <si>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</si>
  <si>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</si>
  <si>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</si>
  <si>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</si>
  <si>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</si>
  <si>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</si>
  <si>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</si>
  <si>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</si>
  <si>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</si>
  <si>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</si>
  <si>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</si>
  <si>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</si>
  <si>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</si>
  <si>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</si>
  <si>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</si>
  <si>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</si>
  <si>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</si>
  <si>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</si>
  <si>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</si>
  <si>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</si>
  <si>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</si>
  <si>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</si>
  <si>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</si>
  <si>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</si>
  <si>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</si>
  <si>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</si>
  <si>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</si>
  <si>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</si>
  <si>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</si>
  <si>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</si>
  <si>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</si>
  <si>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</si>
  <si>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</si>
  <si>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</si>
  <si>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</si>
  <si>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</si>
  <si>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</si>
  <si>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</si>
  <si>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</si>
  <si>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</si>
  <si>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</si>
  <si>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</si>
  <si>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</si>
  <si>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</si>
  <si>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</si>
  <si>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</si>
  <si>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</si>
  <si>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</si>
  <si>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</si>
  <si>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</si>
  <si>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</si>
  <si>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</si>
  <si>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</si>
  <si>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</si>
  <si>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</si>
  <si>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</si>
  <si>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</si>
  <si>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</si>
  <si>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</si>
  <si>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</si>
  <si>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</si>
  <si>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</si>
  <si>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</si>
  <si>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</si>
  <si>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</si>
  <si>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</si>
  <si>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</si>
  <si>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</si>
  <si>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</si>
  <si>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</si>
  <si>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</si>
  <si>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</si>
  <si>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</si>
  <si>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</si>
  <si>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</si>
  <si>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</si>
  <si>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</si>
  <si>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</si>
  <si>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</si>
  <si>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</si>
  <si>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</si>
  <si>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</si>
  <si>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</si>
  <si>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</si>
  <si>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</si>
  <si>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</si>
  <si>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</si>
  <si>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</si>
  <si>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</si>
  <si>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</si>
  <si>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</si>
  <si>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</si>
  <si>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</si>
  <si>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</si>
  <si>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</si>
  <si>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</si>
  <si>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</si>
  <si>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</si>
  <si>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</si>
  <si>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</si>
  <si>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</si>
  <si>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</si>
  <si>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</si>
  <si>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</si>
  <si>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</si>
  <si>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</si>
  <si>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</si>
  <si>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</si>
  <si>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</si>
  <si>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</si>
  <si>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</si>
  <si>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</si>
  <si>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</si>
  <si>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</si>
  <si>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</si>
  <si>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</si>
  <si>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</si>
  <si>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</si>
  <si>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</si>
  <si>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</si>
  <si>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</si>
  <si>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</si>
  <si>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</si>
  <si>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</si>
  <si>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</si>
  <si>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</si>
  <si>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</si>
  <si>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</si>
  <si>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</si>
  <si>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</si>
  <si>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</si>
  <si>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</si>
  <si>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</si>
  <si>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</si>
  <si>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</si>
  <si>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</si>
  <si>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</si>
  <si>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</si>
  <si>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</si>
  <si>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</si>
  <si>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</si>
  <si>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</si>
  <si>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</si>
  <si>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</si>
  <si>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</si>
  <si>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</si>
  <si>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</si>
  <si>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</si>
  <si>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</si>
  <si>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</si>
  <si>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</si>
  <si>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</si>
  <si>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</si>
  <si>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</si>
  <si>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</si>
  <si>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</si>
  <si>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</si>
  <si>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</si>
  <si>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</si>
  <si>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</si>
  <si>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</si>
  <si>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</si>
  <si>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</si>
  <si>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</si>
  <si>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</si>
  <si>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</si>
  <si>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</si>
  <si>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</si>
  <si>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</si>
  <si>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</si>
  <si>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</si>
  <si>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</si>
  <si>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</si>
  <si>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</si>
  <si>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</si>
  <si>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</si>
  <si>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</si>
  <si>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</si>
  <si>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</si>
  <si>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</si>
  <si>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</si>
  <si>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</si>
  <si>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</si>
  <si>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</si>
  <si>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</si>
  <si>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</si>
  <si>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</si>
  <si>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</si>
  <si>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</si>
  <si>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</si>
  <si>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</si>
  <si>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</si>
  <si>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</si>
  <si>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</si>
  <si>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</si>
  <si>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</si>
  <si>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</si>
  <si>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</si>
  <si>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</si>
  <si>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</si>
  <si>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</si>
  <si>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</si>
  <si>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</si>
  <si>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</si>
  <si>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</si>
  <si>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</si>
  <si>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</si>
  <si>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</si>
  <si>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</si>
  <si>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</si>
  <si>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</si>
  <si>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</si>
  <si>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</si>
  <si>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</si>
  <si>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</si>
  <si>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</si>
  <si>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</si>
  <si>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</si>
  <si>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</si>
  <si>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</si>
  <si>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</si>
  <si>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</si>
  <si>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</si>
  <si>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</si>
  <si>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</si>
  <si>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</si>
  <si>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</si>
  <si>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</si>
  <si>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</si>
  <si>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</si>
  <si>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</si>
  <si>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</si>
  <si>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</si>
  <si>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</si>
  <si>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</si>
  <si>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</si>
  <si>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</si>
  <si>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</si>
  <si>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</si>
  <si>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</si>
  <si>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</si>
  <si>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</si>
  <si>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</si>
  <si>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</si>
  <si>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</si>
  <si>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</si>
  <si>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</si>
  <si>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</si>
  <si>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</si>
  <si>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</si>
  <si>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</si>
  <si>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</si>
  <si>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</si>
  <si>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</si>
  <si>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</si>
  <si>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</si>
  <si>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</si>
  <si>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</si>
  <si>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</si>
  <si>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</si>
  <si>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</si>
  <si>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</si>
  <si>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</si>
  <si>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</si>
  <si>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</si>
  <si>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</si>
  <si>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</si>
  <si>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</si>
  <si>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</si>
  <si>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</si>
  <si>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</si>
  <si>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</si>
  <si>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</si>
  <si>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</si>
  <si>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</si>
  <si>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</si>
  <si>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</si>
  <si>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</si>
  <si>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</si>
  <si>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</si>
  <si>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</si>
  <si>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</si>
  <si>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</si>
  <si>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</si>
  <si>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</si>
  <si>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</si>
  <si>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</si>
  <si>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</si>
  <si>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</si>
  <si>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</si>
  <si>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</si>
  <si>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</si>
  <si>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</si>
  <si>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</si>
  <si>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</si>
  <si>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</si>
  <si>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</si>
  <si>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</si>
  <si>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</si>
  <si>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</si>
  <si>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</si>
  <si>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</si>
  <si>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</si>
  <si>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</si>
  <si>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</si>
  <si>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</si>
  <si>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</si>
  <si>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</si>
  <si>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</si>
  <si>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</si>
  <si>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</si>
  <si>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</si>
  <si>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</si>
  <si>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</si>
  <si>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</si>
  <si>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</si>
  <si>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</si>
  <si>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</si>
  <si>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</si>
  <si>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</si>
  <si>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</si>
  <si>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</si>
  <si>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</si>
  <si>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</si>
  <si>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</si>
  <si>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</si>
  <si>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</si>
  <si>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</si>
  <si>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</si>
  <si>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</si>
  <si>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</si>
  <si>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</si>
  <si>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</si>
  <si>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</si>
  <si>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</si>
  <si>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</si>
  <si>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</si>
  <si>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</si>
  <si>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</si>
  <si>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</si>
  <si>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</si>
  <si>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</si>
  <si>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</si>
  <si>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</si>
  <si>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</si>
  <si>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</si>
  <si>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</si>
  <si>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</si>
  <si>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</si>
  <si>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</si>
  <si>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</si>
  <si>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</si>
  <si>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</si>
  <si>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</si>
  <si>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</si>
  <si>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</si>
  <si>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</si>
  <si>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</si>
  <si>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</si>
  <si>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</si>
  <si>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</si>
  <si>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</si>
  <si>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</si>
  <si>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</si>
  <si>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</si>
  <si>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</si>
  <si>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</si>
  <si>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</si>
  <si>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</si>
  <si>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</si>
  <si>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</si>
  <si>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</si>
  <si>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</si>
  <si>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</si>
  <si>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</si>
  <si>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</si>
  <si>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</si>
  <si>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</si>
  <si>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</si>
  <si>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</si>
  <si>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</si>
  <si>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</si>
  <si>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</si>
  <si>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</si>
  <si>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</si>
  <si>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</si>
  <si>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</si>
  <si>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</si>
  <si>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</si>
  <si>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</si>
  <si>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</si>
  <si>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</si>
  <si>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</si>
  <si>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</si>
  <si>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</si>
  <si>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</si>
  <si>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</si>
  <si>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</si>
  <si>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</si>
  <si>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</si>
  <si>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</si>
  <si>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</si>
  <si>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</si>
  <si>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</si>
  <si>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</si>
  <si>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</si>
  <si>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</si>
  <si>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</si>
  <si>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</si>
  <si>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</si>
  <si>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</si>
  <si>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</si>
  <si>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</si>
  <si>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</si>
  <si>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</si>
  <si>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</si>
  <si>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</si>
  <si>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</si>
  <si>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</si>
  <si>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</si>
  <si>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</si>
  <si>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</si>
  <si>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</si>
  <si>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</si>
  <si>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</si>
  <si>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</si>
  <si>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</si>
  <si>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</si>
  <si>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</si>
  <si>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</si>
  <si>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</si>
  <si>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</si>
  <si>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</si>
  <si>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</si>
  <si>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</si>
  <si>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</si>
  <si>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</si>
  <si>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</si>
  <si>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</si>
  <si>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</si>
  <si>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</si>
  <si>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</si>
  <si>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</si>
  <si>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</si>
  <si>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</si>
  <si>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</si>
  <si>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</si>
  <si>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</si>
  <si>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</si>
  <si>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</si>
  <si>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</si>
  <si>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</si>
  <si>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</si>
  <si>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</si>
  <si>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</si>
  <si>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</si>
  <si>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</si>
  <si>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</si>
  <si>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</si>
  <si>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</si>
  <si>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</si>
  <si>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</si>
  <si>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</si>
  <si>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</si>
  <si>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</si>
  <si>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</si>
  <si>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</si>
  <si>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</si>
  <si>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</si>
  <si>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</si>
  <si>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</si>
  <si>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</si>
  <si>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</si>
  <si>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</si>
  <si>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</si>
  <si>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</si>
  <si>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</si>
  <si>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</si>
  <si>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</si>
  <si>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</si>
  <si>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</si>
  <si>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</si>
  <si>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</si>
  <si>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</si>
  <si>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</si>
  <si>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</si>
  <si>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</si>
  <si>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</si>
  <si>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</si>
  <si>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</si>
  <si>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</si>
  <si>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</si>
  <si>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</si>
  <si>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</si>
  <si>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</si>
  <si>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</si>
  <si>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</si>
  <si>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</si>
  <si>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</si>
  <si>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</si>
  <si>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</si>
  <si>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</si>
  <si>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</si>
  <si>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</si>
  <si>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</si>
  <si>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</si>
  <si>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</si>
  <si>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</si>
  <si>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</si>
  <si>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</si>
  <si>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</si>
  <si>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</si>
  <si>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</si>
  <si>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</si>
  <si>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</si>
  <si>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</si>
  <si>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</si>
  <si>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</si>
  <si>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</si>
  <si>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</si>
  <si>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</si>
  <si>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</si>
  <si>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</si>
  <si>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</si>
  <si>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</si>
  <si>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</si>
  <si>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</si>
  <si>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</si>
  <si>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</si>
  <si>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</si>
  <si>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</si>
  <si>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</si>
  <si>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</si>
  <si>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</si>
  <si>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</si>
  <si>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</si>
  <si>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</si>
  <si>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</si>
  <si>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</si>
  <si>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</si>
  <si>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</si>
  <si>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</si>
  <si>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</si>
  <si>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</si>
  <si>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</si>
  <si>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</si>
  <si>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</si>
  <si>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</si>
  <si>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</si>
  <si>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</si>
  <si>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</si>
  <si>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</si>
  <si>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</si>
  <si>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</si>
  <si>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</si>
  <si>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</si>
  <si>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</si>
  <si>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</si>
  <si>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</si>
  <si>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</si>
  <si>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</si>
  <si>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</si>
  <si>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</si>
  <si>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</si>
  <si>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</si>
  <si>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</si>
  <si>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</si>
  <si>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</si>
  <si>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</si>
  <si>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</si>
  <si>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</si>
  <si>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</si>
  <si>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</si>
  <si>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</si>
  <si>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</si>
  <si>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</si>
  <si>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</si>
  <si>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</si>
  <si>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</si>
  <si>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</si>
  <si>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</si>
  <si>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</si>
  <si>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</si>
  <si>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</si>
  <si>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</si>
  <si>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</si>
  <si>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</si>
  <si>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</si>
  <si>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</si>
  <si>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</si>
  <si>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</si>
  <si>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</si>
  <si>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</si>
  <si>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</si>
  <si>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</si>
  <si>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</si>
  <si>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</si>
  <si>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</si>
  <si>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</si>
  <si>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</si>
  <si>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</si>
  <si>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</si>
  <si>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</si>
  <si>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</si>
  <si>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</si>
  <si>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</si>
  <si>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</si>
  <si>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</si>
  <si>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</si>
  <si>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</si>
  <si>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</si>
  <si>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</si>
  <si>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</si>
  <si>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</si>
  <si>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</si>
  <si>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</si>
  <si>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</si>
  <si>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</si>
  <si>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</si>
  <si>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</si>
  <si>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</si>
  <si>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</si>
  <si>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</si>
  <si>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</si>
  <si>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</si>
  <si>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</si>
  <si>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</si>
  <si>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</si>
  <si>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</si>
  <si>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</si>
  <si>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</si>
  <si>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</si>
  <si>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</si>
  <si>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</si>
  <si>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</si>
  <si>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</si>
  <si>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</si>
  <si>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</si>
  <si>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</si>
  <si>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</si>
  <si>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</si>
  <si>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</si>
  <si>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</si>
  <si>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</si>
  <si>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</si>
  <si>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</si>
  <si>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</si>
  <si>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</si>
  <si>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</si>
  <si>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</si>
  <si>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</si>
  <si>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</si>
  <si>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</si>
  <si>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</si>
  <si>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</si>
  <si>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</si>
  <si>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</si>
  <si>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</si>
  <si>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</si>
  <si>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</si>
  <si>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</si>
  <si>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</si>
  <si>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</si>
  <si>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</si>
  <si>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</si>
  <si>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</si>
  <si>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</si>
  <si>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</si>
  <si>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</si>
  <si>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</si>
  <si>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</si>
  <si>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</si>
  <si>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</si>
  <si>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</si>
  <si>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</si>
  <si>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</si>
  <si>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</si>
  <si>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</si>
  <si>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</si>
  <si>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</si>
  <si>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</si>
  <si>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</si>
  <si>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</si>
  <si>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</si>
  <si>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</si>
  <si>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</si>
  <si>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</si>
  <si>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</si>
  <si>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</si>
  <si>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</si>
  <si>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</si>
  <si>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</si>
  <si>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</si>
  <si>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</si>
  <si>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</si>
  <si>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</si>
  <si>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</si>
  <si>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</si>
  <si>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</si>
  <si>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</si>
  <si>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</si>
  <si>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</si>
  <si>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</si>
  <si>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</si>
  <si>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</si>
  <si>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</si>
  <si>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</si>
  <si>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</si>
  <si>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</si>
  <si>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</si>
  <si>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</si>
  <si>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</si>
  <si>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</si>
  <si>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</si>
  <si>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</si>
  <si>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</si>
  <si>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</si>
  <si>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</si>
  <si>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</si>
  <si>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</si>
  <si>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</si>
  <si>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</si>
  <si>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</si>
  <si>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</si>
  <si>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</si>
  <si>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</si>
  <si>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</si>
  <si>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</si>
  <si>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</si>
  <si>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</si>
  <si>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</si>
  <si>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</si>
  <si>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</si>
  <si>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</si>
  <si>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</si>
  <si>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</si>
  <si>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</si>
  <si>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</si>
  <si>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</si>
  <si>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</si>
  <si>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</si>
  <si>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</si>
  <si>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</si>
  <si>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</si>
  <si>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</si>
  <si>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</si>
  <si>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</si>
  <si>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</si>
  <si>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</si>
  <si>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</si>
  <si>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</si>
  <si>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</si>
  <si>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</si>
  <si>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</si>
  <si>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</si>
  <si>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</si>
  <si>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</si>
  <si>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</si>
  <si>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</si>
  <si>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</si>
  <si>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</si>
  <si>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</si>
  <si>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</si>
  <si>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</si>
  <si>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</si>
  <si>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</si>
  <si>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</si>
  <si>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</si>
  <si>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</si>
  <si>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</si>
  <si>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</si>
  <si>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</si>
  <si>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</si>
  <si>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</si>
  <si>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</si>
  <si>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</si>
  <si>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</si>
  <si>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</si>
  <si>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</si>
  <si>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</si>
  <si>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</si>
  <si>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</si>
  <si>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</si>
  <si>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</si>
  <si>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</si>
  <si>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</si>
  <si>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</si>
  <si>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</si>
  <si>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</si>
  <si>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</si>
  <si>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</si>
  <si>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</si>
  <si>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</si>
  <si>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</si>
  <si>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</si>
  <si>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</si>
  <si>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</si>
  <si>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</si>
  <si>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</si>
  <si>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</si>
  <si>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</si>
  <si>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</si>
  <si>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</si>
  <si>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</si>
  <si>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</si>
  <si>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</si>
  <si>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</si>
  <si>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</si>
  <si>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</si>
  <si>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</si>
  <si>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</si>
  <si>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</si>
  <si>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</si>
  <si>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</si>
  <si>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</si>
  <si>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</si>
  <si>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</si>
  <si>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</si>
  <si>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</si>
  <si>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</si>
  <si>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</si>
  <si>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</si>
  <si>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</si>
  <si>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</si>
  <si>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</si>
  <si>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</si>
  <si>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</si>
  <si>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</si>
  <si>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</si>
  <si>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</si>
  <si>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</si>
  <si>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</si>
  <si>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</si>
  <si>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</si>
  <si>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</si>
  <si>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</si>
  <si>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</si>
  <si>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</si>
  <si>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</si>
  <si>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</si>
  <si>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</si>
  <si>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</si>
  <si>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</si>
  <si>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</si>
  <si>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</si>
  <si>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</si>
  <si>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</si>
  <si>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</si>
  <si>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</si>
  <si>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</si>
  <si>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</si>
  <si>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</si>
  <si>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</si>
  <si>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</si>
  <si>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</si>
  <si>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</si>
  <si>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</si>
  <si>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</si>
  <si>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</si>
  <si>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</si>
  <si>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</si>
  <si>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</si>
  <si>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</si>
  <si>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</si>
  <si>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</si>
  <si>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</si>
  <si>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</si>
  <si>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</si>
  <si>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</si>
  <si>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</si>
  <si>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</si>
  <si>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</si>
  <si>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</si>
  <si>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</si>
  <si>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</si>
  <si>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</si>
  <si>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</si>
  <si>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</si>
  <si>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</si>
  <si>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</si>
  <si>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</si>
  <si>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</si>
  <si>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</si>
  <si>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</si>
  <si>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</si>
  <si>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</si>
  <si>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</si>
  <si>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</si>
  <si>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</si>
  <si>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</si>
  <si>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</si>
  <si>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</si>
  <si>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</si>
  <si>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</si>
  <si>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</si>
  <si>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</si>
  <si>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</si>
  <si>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</si>
  <si>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</si>
  <si>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</si>
  <si>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</si>
  <si>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</si>
  <si>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</si>
  <si>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</si>
  <si>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</si>
  <si>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</si>
  <si>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</si>
  <si>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</si>
  <si>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</si>
  <si>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</si>
  <si>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</si>
  <si>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</si>
  <si>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</si>
  <si>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</si>
  <si>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</si>
  <si>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</si>
  <si>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</si>
  <si>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</si>
  <si>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</si>
  <si>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</si>
  <si>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</si>
  <si>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</si>
  <si>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</si>
  <si>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</si>
  <si>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</si>
  <si>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</si>
  <si>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</si>
  <si>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</si>
  <si>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</si>
  <si>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</si>
  <si>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</si>
  <si>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</si>
  <si>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</si>
  <si>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</si>
  <si>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</si>
  <si>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</si>
  <si>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</si>
  <si>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</si>
  <si>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</si>
  <si>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</si>
  <si>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</si>
  <si>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</si>
  <si>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</si>
  <si>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</si>
  <si>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</si>
  <si>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</si>
  <si>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</si>
  <si>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</si>
  <si>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</si>
  <si>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</si>
  <si>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</si>
  <si>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</si>
  <si>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</si>
  <si>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</si>
  <si>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</si>
  <si>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</si>
  <si>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</si>
  <si>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</si>
  <si>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</si>
  <si>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</si>
  <si>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</si>
  <si>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</si>
  <si>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</si>
  <si>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</si>
  <si>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</si>
  <si>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</si>
  <si>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</si>
  <si>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</si>
  <si>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</si>
  <si>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</si>
  <si>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</si>
  <si>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</si>
  <si>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</si>
  <si>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</si>
  <si>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</si>
  <si>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</si>
  <si>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</si>
  <si>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</si>
  <si>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</si>
  <si>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</si>
  <si>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</si>
  <si>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</si>
  <si>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</si>
  <si>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</si>
  <si>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</si>
  <si>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</si>
  <si>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</si>
  <si>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</si>
  <si>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</si>
  <si>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</si>
  <si>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</si>
  <si>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</si>
  <si>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</si>
  <si>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</si>
  <si>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</si>
  <si>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</si>
  <si>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</si>
  <si>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</si>
  <si>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</si>
  <si>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</si>
  <si>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</si>
  <si>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</si>
  <si>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</si>
  <si>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</si>
  <si>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</si>
  <si>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</si>
  <si>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</si>
  <si>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</si>
  <si>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</si>
  <si>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</si>
  <si>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</si>
  <si>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</si>
  <si>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</si>
  <si>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</si>
  <si>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</si>
  <si>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</si>
  <si>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</si>
  <si>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</si>
  <si>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</si>
  <si>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</si>
  <si>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</si>
  <si>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</si>
  <si>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</si>
  <si>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</si>
  <si>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</si>
  <si>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</si>
  <si>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</si>
  <si>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</si>
  <si>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</si>
  <si>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</si>
  <si>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</si>
  <si>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</si>
  <si>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</si>
  <si>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</si>
  <si>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</si>
  <si>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</si>
  <si>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</si>
  <si>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</si>
  <si>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</si>
  <si>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</si>
  <si>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</si>
  <si>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</si>
  <si>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</si>
  <si>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</si>
  <si>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</si>
  <si>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</si>
  <si>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</si>
  <si>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</si>
  <si>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</si>
  <si>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</si>
  <si>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</si>
  <si>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</si>
  <si>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</si>
  <si>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</si>
  <si>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</si>
  <si>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</si>
  <si>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</si>
  <si>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</si>
  <si>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</si>
  <si>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</si>
  <si>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</si>
  <si>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</si>
  <si>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</si>
  <si>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</si>
  <si>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</si>
  <si>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</si>
  <si>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</si>
  <si>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</si>
  <si>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</si>
  <si>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</si>
  <si>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</si>
  <si>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</si>
  <si>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</si>
  <si>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</si>
  <si>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</si>
  <si>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</si>
  <si>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</si>
  <si>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</si>
  <si>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</si>
  <si>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</si>
  <si>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</si>
  <si>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</si>
  <si>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</si>
  <si>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</si>
  <si>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</si>
  <si>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</si>
  <si>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</si>
  <si>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</si>
  <si>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</si>
  <si>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</si>
  <si>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</si>
  <si>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</si>
  <si>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</si>
  <si>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</si>
  <si>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</si>
  <si>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</si>
  <si>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</si>
  <si>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</si>
  <si>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</si>
  <si>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</si>
  <si>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</si>
  <si>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</si>
  <si>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</si>
  <si>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</si>
  <si>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</si>
  <si>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</si>
  <si>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</si>
  <si>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</si>
  <si>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</si>
  <si>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</si>
  <si>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</si>
  <si>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</si>
  <si>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</si>
  <si>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</si>
  <si>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</si>
  <si>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</si>
  <si>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</si>
  <si>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</si>
  <si>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</si>
  <si>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</si>
  <si>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</si>
  <si>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</si>
  <si>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</si>
  <si>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</si>
  <si>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</si>
  <si>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</si>
  <si>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</si>
  <si>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</si>
  <si>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</si>
  <si>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</si>
  <si>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</si>
  <si>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</si>
  <si>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</si>
  <si>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</si>
  <si>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</si>
  <si>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</si>
  <si>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</si>
  <si>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</si>
  <si>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</si>
  <si>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</si>
  <si>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</si>
  <si>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</si>
  <si>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</si>
  <si>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</si>
  <si>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</si>
  <si>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</si>
  <si>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</si>
  <si>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</si>
  <si>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</si>
  <si>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</si>
  <si>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</si>
  <si>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</si>
  <si>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</si>
  <si>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</si>
  <si>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</si>
  <si>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</si>
  <si>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</si>
  <si>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</si>
  <si>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</si>
  <si>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</si>
  <si>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</si>
  <si>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</si>
  <si>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</si>
  <si>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</si>
  <si>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</si>
  <si>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</si>
  <si>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</si>
  <si>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</si>
  <si>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</si>
  <si>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</si>
  <si>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</si>
  <si>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</si>
  <si>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</si>
  <si>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</si>
  <si>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</si>
  <si>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</si>
  <si>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</si>
  <si>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</si>
  <si>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</si>
  <si>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</si>
  <si>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</si>
  <si>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</si>
  <si>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</si>
  <si>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</si>
  <si>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</si>
  <si>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</si>
  <si>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</si>
  <si>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</si>
  <si>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</si>
  <si>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</si>
  <si>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</si>
  <si>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</si>
  <si>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</si>
  <si>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</si>
  <si>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</si>
  <si>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</si>
  <si>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</si>
  <si>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</si>
  <si>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</si>
  <si>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</si>
  <si>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</si>
  <si>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</si>
  <si>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</si>
  <si>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</si>
  <si>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</si>
  <si>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</si>
  <si>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</si>
  <si>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</si>
  <si>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</si>
  <si>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</si>
  <si>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</si>
  <si>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</si>
  <si>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</si>
  <si>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</si>
  <si>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</si>
  <si>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</si>
  <si>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</si>
  <si>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</si>
  <si>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</si>
  <si>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</si>
  <si>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</si>
  <si>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</si>
  <si>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</si>
  <si>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</si>
  <si>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</si>
  <si>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</si>
  <si>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</si>
  <si>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</si>
  <si>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</si>
  <si>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</si>
  <si>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</si>
  <si>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</si>
  <si>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</si>
  <si>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</si>
  <si>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</si>
  <si>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</si>
  <si>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</si>
  <si>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</si>
  <si>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</si>
  <si>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</si>
  <si>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</si>
  <si>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</si>
  <si>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</si>
  <si>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</si>
  <si>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</si>
  <si>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</si>
  <si>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</si>
  <si>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</si>
  <si>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</si>
  <si>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</si>
  <si>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</si>
  <si>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</si>
  <si>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</si>
  <si>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</si>
  <si>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</si>
  <si>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</si>
  <si>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</si>
  <si>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</si>
  <si>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</si>
  <si>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</si>
  <si>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</si>
  <si>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</si>
  <si>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</si>
  <si>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</si>
  <si>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</si>
  <si>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</si>
  <si>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</si>
  <si>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</si>
  <si>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</si>
  <si>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</si>
  <si>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</si>
  <si>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</si>
  <si>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</si>
  <si>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</si>
  <si>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</si>
  <si>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</si>
  <si>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</si>
  <si>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</si>
  <si>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</si>
  <si>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</si>
  <si>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</si>
  <si>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</si>
  <si>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</si>
  <si>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</si>
  <si>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</si>
  <si>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</si>
  <si>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</si>
  <si>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</si>
  <si>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</si>
  <si>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</si>
  <si>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</si>
  <si>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</si>
  <si>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</si>
  <si>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</si>
  <si>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</si>
  <si>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</si>
  <si>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</si>
  <si>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</si>
  <si>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</si>
  <si>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</si>
  <si>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</si>
  <si>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</si>
  <si>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</si>
  <si>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</si>
  <si>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</si>
  <si>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</si>
  <si>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</si>
  <si>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</si>
  <si>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</si>
  <si>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</si>
  <si>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</si>
  <si>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</si>
  <si>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</si>
  <si>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</si>
  <si>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</si>
  <si>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</si>
  <si>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</si>
  <si>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</si>
  <si>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</si>
  <si>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</si>
  <si>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</si>
  <si>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</si>
  <si>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</si>
  <si>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</si>
  <si>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</si>
  <si>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</si>
  <si>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</si>
  <si>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</si>
  <si>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</si>
  <si>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</si>
  <si>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</si>
  <si>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</si>
  <si>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</si>
  <si>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</si>
  <si>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</si>
  <si>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</si>
  <si>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</si>
  <si>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</si>
  <si>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</si>
  <si>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</si>
  <si>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</si>
  <si>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</si>
  <si>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</si>
  <si>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</si>
  <si>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</si>
  <si>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</si>
  <si>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</si>
  <si>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</si>
  <si>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</si>
  <si>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</si>
  <si>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</si>
  <si>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</si>
  <si>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</si>
  <si>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</si>
  <si>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</si>
  <si>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</si>
  <si>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</si>
  <si>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</si>
  <si>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</si>
  <si>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</si>
  <si>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</si>
  <si>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</si>
  <si>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</si>
  <si>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</si>
  <si>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</si>
  <si>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</si>
  <si>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</si>
  <si>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</si>
  <si>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</si>
  <si>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</si>
  <si>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</si>
  <si>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</si>
  <si>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</si>
  <si>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</si>
  <si>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</si>
  <si>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</si>
  <si>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</si>
  <si>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</si>
  <si>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</si>
  <si>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</si>
  <si>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</si>
  <si>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</si>
  <si>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</si>
  <si>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</si>
  <si>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</si>
  <si>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</si>
  <si>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</si>
  <si>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</si>
  <si>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</si>
  <si>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</si>
  <si>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</si>
  <si>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</si>
  <si>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</si>
  <si>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</si>
  <si>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</si>
  <si>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</si>
  <si>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</si>
  <si>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</si>
  <si>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</si>
  <si>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</si>
  <si>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</si>
  <si>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</si>
  <si>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</si>
  <si>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</si>
  <si>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</si>
  <si>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</si>
  <si>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</si>
  <si>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</si>
  <si>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</si>
  <si>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</si>
  <si>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</si>
  <si>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</si>
  <si>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</si>
  <si>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</si>
  <si>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</si>
  <si>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</si>
  <si>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</si>
  <si>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</si>
  <si>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</si>
  <si>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</si>
  <si>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</si>
  <si>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</si>
  <si>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</si>
  <si>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</si>
  <si>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</si>
  <si>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</si>
  <si>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</si>
  <si>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</si>
  <si>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</si>
  <si>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</si>
  <si>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</si>
  <si>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</si>
  <si>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</si>
  <si>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</si>
  <si>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</si>
  <si>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</si>
  <si>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</si>
  <si>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</si>
  <si>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</si>
  <si>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</si>
  <si>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</si>
  <si>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</si>
  <si>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</si>
  <si>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</si>
  <si>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</si>
  <si>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</si>
  <si>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</si>
  <si>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</si>
  <si>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</si>
  <si>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</si>
  <si>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</si>
  <si>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</si>
  <si>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</si>
  <si>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</si>
  <si>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</si>
  <si>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</si>
  <si>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</si>
  <si>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</si>
  <si>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</si>
  <si>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</si>
  <si>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</si>
  <si>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</si>
  <si>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</si>
  <si>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</si>
  <si>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</si>
  <si>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</si>
  <si>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</si>
  <si>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</si>
  <si>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</si>
  <si>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</si>
  <si>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</si>
  <si>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</si>
  <si>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</si>
  <si>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</si>
  <si>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</si>
  <si>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</si>
  <si>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</si>
  <si>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</si>
  <si>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</si>
  <si>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</si>
  <si>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</si>
  <si>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</si>
  <si>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</si>
  <si>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</si>
  <si>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</si>
  <si>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</si>
  <si>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</si>
  <si>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</si>
  <si>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</si>
  <si>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</si>
  <si>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</si>
  <si>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</si>
  <si>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</si>
  <si>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</si>
  <si>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</si>
  <si>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</si>
  <si>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</si>
  <si>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</si>
  <si>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</si>
  <si>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</si>
  <si>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</si>
  <si>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</si>
  <si>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</si>
  <si>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</si>
  <si>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</si>
  <si>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</si>
  <si>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</si>
  <si>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</si>
  <si>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</si>
  <si>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</si>
  <si>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</si>
  <si>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</si>
  <si>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</si>
  <si>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</si>
  <si>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</si>
  <si>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</si>
  <si>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</si>
  <si>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</si>
  <si>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</si>
  <si>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</si>
  <si>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</si>
  <si>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</si>
  <si>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</si>
  <si>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</si>
  <si>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</si>
  <si>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</si>
  <si>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</si>
  <si>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</si>
  <si>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</si>
  <si>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</si>
  <si>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</si>
  <si>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</si>
  <si>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</si>
  <si>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</si>
  <si>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</si>
  <si>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</si>
  <si>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</si>
  <si>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</si>
  <si>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</si>
  <si>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</si>
  <si>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</si>
  <si>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</si>
  <si>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</si>
  <si>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</si>
  <si>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</si>
  <si>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</si>
  <si>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</si>
  <si>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</si>
  <si>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</si>
  <si>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</si>
  <si>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</si>
  <si>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</si>
  <si>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</si>
  <si>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</si>
  <si>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</si>
  <si>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</si>
  <si>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</si>
  <si>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</si>
  <si>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</si>
  <si>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</si>
  <si>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</si>
  <si>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</si>
  <si>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</si>
  <si>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</si>
  <si>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</si>
  <si>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</si>
  <si>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</si>
  <si>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</si>
  <si>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</si>
  <si>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</si>
  <si>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</si>
  <si>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</si>
  <si>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</si>
  <si>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</si>
  <si>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</si>
  <si>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</si>
  <si>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</si>
  <si>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</si>
  <si>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</si>
  <si>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</si>
  <si>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</si>
  <si>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</si>
  <si>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</si>
  <si>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</si>
  <si>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</si>
  <si>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</si>
  <si>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</si>
  <si>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</si>
  <si>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</si>
  <si>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</si>
  <si>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</si>
  <si>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</si>
  <si>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</si>
  <si>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</si>
  <si>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</si>
  <si>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</si>
  <si>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</si>
  <si>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</si>
  <si>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</si>
  <si>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</si>
  <si>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</si>
  <si>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</si>
  <si>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</si>
  <si>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</si>
  <si>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</si>
  <si>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</si>
  <si>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</si>
  <si>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</si>
  <si>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</si>
  <si>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</si>
  <si>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</si>
  <si>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</si>
  <si>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</si>
  <si>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</si>
  <si>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</si>
  <si>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</si>
  <si>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</si>
  <si>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</si>
  <si>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</si>
  <si>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</si>
  <si>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</si>
  <si>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</si>
  <si>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</si>
  <si>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</si>
  <si>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</si>
  <si>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</si>
  <si>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</si>
  <si>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</si>
  <si>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</si>
  <si>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</si>
  <si>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</si>
  <si>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</si>
  <si>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</si>
  <si>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</si>
  <si>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</si>
  <si>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</si>
  <si>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</si>
  <si>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</si>
  <si>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</si>
  <si>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</si>
  <si>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</si>
  <si>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</si>
  <si>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</si>
  <si>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</si>
  <si>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</si>
  <si>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</si>
  <si>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</si>
  <si>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</si>
  <si>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</si>
  <si>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</si>
  <si>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</si>
  <si>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</si>
  <si>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</si>
  <si>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</si>
  <si>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</si>
  <si>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</si>
  <si>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</si>
  <si>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</si>
  <si>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</si>
  <si>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</si>
  <si>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</si>
  <si>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</si>
  <si>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</si>
  <si>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</si>
  <si>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</si>
  <si>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</si>
  <si>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</si>
  <si>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</si>
  <si>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</si>
  <si>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</si>
  <si>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</si>
  <si>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</si>
  <si>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</si>
  <si>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</si>
  <si>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</si>
  <si>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</si>
  <si>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</si>
  <si>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</si>
  <si>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</si>
  <si>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</si>
  <si>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</si>
  <si>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</si>
  <si>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</si>
  <si>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</si>
  <si>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</si>
  <si>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</si>
  <si>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</si>
  <si>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</si>
  <si>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</si>
  <si>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</si>
  <si>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</si>
  <si>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</si>
  <si>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</si>
  <si>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</si>
  <si>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</si>
  <si>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</si>
  <si>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</si>
  <si>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</si>
  <si>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</si>
  <si>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</si>
  <si>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</si>
  <si>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</si>
  <si>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</si>
  <si>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</si>
  <si>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</si>
  <si>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</si>
  <si>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</si>
  <si>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</si>
  <si>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</si>
  <si>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</si>
  <si>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</si>
  <si>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</si>
  <si>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</si>
  <si>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</si>
  <si>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</si>
  <si>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</si>
  <si>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</si>
  <si>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</si>
  <si>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</si>
  <si>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</si>
  <si>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</si>
  <si>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</si>
  <si>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</si>
  <si>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</si>
  <si>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</si>
  <si>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</si>
  <si>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</si>
  <si>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</si>
  <si>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</si>
  <si>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</si>
  <si>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</si>
  <si>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</si>
  <si>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</si>
  <si>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</si>
  <si>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</si>
  <si>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</si>
  <si>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</si>
  <si>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</si>
  <si>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</si>
  <si>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</si>
  <si>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</si>
  <si>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</si>
  <si>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</si>
  <si>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</si>
  <si>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</si>
  <si>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</si>
  <si>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</si>
  <si>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</si>
  <si>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</si>
  <si>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</si>
  <si>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</si>
  <si>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</si>
  <si>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</si>
  <si>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</si>
  <si>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</si>
  <si>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</si>
  <si>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</si>
  <si>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</si>
  <si>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</si>
  <si>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</si>
  <si>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</si>
  <si>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</si>
  <si>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</si>
  <si>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</si>
  <si>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</si>
  <si>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</si>
  <si>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</si>
  <si>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</si>
  <si>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</si>
  <si>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</si>
  <si>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</si>
  <si>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</si>
  <si>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</si>
  <si>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</si>
  <si>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</si>
  <si>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</si>
  <si>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</si>
  <si>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</si>
  <si>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</si>
  <si>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</si>
  <si>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</si>
  <si>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</si>
  <si>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</si>
  <si>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</si>
  <si>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</si>
  <si>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</si>
  <si>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</si>
  <si>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</si>
  <si>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</si>
  <si>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</si>
  <si>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</si>
  <si>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</si>
  <si>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</si>
  <si>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</si>
  <si>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</si>
  <si>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</si>
  <si>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</si>
  <si>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</si>
  <si>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</si>
  <si>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</si>
  <si>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</si>
  <si>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</si>
  <si>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</si>
  <si>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</si>
  <si>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</si>
  <si>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</si>
  <si>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</si>
  <si>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</si>
  <si>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</si>
  <si>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</si>
  <si>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</si>
  <si>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</si>
  <si>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</si>
  <si>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</si>
  <si>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</si>
  <si>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</si>
  <si>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</si>
  <si>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</si>
  <si>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</si>
  <si>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</si>
  <si>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</si>
  <si>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</si>
  <si>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</si>
  <si>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</si>
  <si>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</si>
  <si>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</si>
  <si>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</si>
  <si>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</si>
  <si>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</si>
  <si>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</si>
  <si>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</si>
  <si>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</si>
  <si>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</si>
  <si>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</si>
  <si>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</si>
  <si>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</si>
  <si>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</si>
  <si>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</si>
  <si>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</si>
  <si>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</si>
  <si>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</si>
  <si>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</si>
  <si>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</si>
  <si>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</si>
  <si>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</si>
  <si>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</si>
  <si>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</si>
  <si>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</si>
  <si>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</si>
  <si>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</si>
  <si>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</si>
  <si>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</si>
  <si>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</si>
  <si>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</si>
  <si>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</si>
  <si>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</si>
  <si>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</si>
  <si>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</si>
  <si>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</si>
  <si>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</si>
  <si>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</si>
  <si>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</si>
  <si>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</si>
  <si>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</si>
  <si>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</si>
  <si>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</si>
  <si>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</si>
  <si>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</si>
  <si>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</si>
  <si>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</si>
  <si>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</si>
  <si>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</si>
  <si>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</si>
  <si>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</si>
  <si>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</si>
  <si>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</si>
  <si>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</si>
  <si>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</si>
  <si>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</si>
  <si>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</si>
  <si>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</si>
  <si>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</si>
  <si>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</si>
  <si>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</si>
  <si>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</si>
  <si>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</si>
  <si>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</si>
  <si>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</si>
  <si>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</si>
  <si>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</si>
  <si>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</si>
  <si>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</si>
  <si>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</si>
  <si>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</si>
  <si>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</si>
  <si>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</si>
  <si>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</si>
  <si>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</si>
  <si>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</si>
  <si>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</si>
  <si>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</si>
  <si>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</si>
  <si>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</si>
  <si>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</si>
  <si>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</si>
  <si>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</si>
  <si>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</si>
  <si>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</si>
  <si>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</si>
  <si>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</si>
  <si>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</si>
  <si>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</si>
  <si>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</si>
  <si>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</si>
  <si>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</si>
  <si>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</si>
  <si>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</si>
  <si>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</si>
  <si>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</si>
  <si>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</si>
  <si>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</si>
  <si>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</si>
  <si>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</si>
  <si>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</si>
  <si>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</si>
  <si>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</si>
  <si>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</si>
  <si>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</si>
  <si>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</si>
  <si>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</si>
  <si>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</si>
  <si>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</si>
  <si>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</si>
  <si>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</si>
  <si>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</si>
  <si>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</si>
  <si>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</si>
  <si>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</si>
  <si>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</si>
  <si>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</si>
  <si>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</si>
  <si>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</si>
  <si>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</si>
  <si>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</si>
  <si>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</si>
  <si>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</si>
  <si>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</si>
  <si>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</si>
  <si>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</si>
  <si>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</si>
  <si>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</si>
  <si>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</si>
  <si>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</si>
  <si>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</si>
  <si>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</si>
  <si>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</si>
  <si>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</si>
  <si>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</si>
  <si>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</si>
  <si>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</si>
  <si>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</si>
  <si>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</si>
  <si>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</si>
  <si>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</si>
  <si>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</si>
  <si>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</si>
  <si>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</si>
  <si>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</si>
  <si>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</si>
  <si>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</si>
  <si>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</si>
  <si>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</si>
  <si>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</si>
  <si>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</si>
  <si>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</si>
  <si>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</si>
  <si>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</si>
  <si>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</si>
  <si>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</si>
  <si>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</si>
  <si>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</si>
  <si>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</si>
  <si>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</si>
  <si>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</si>
  <si>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</si>
  <si>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</si>
  <si>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</si>
  <si>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</si>
  <si>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</si>
  <si>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</si>
  <si>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</si>
  <si>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</si>
  <si>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</si>
  <si>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</si>
  <si>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</si>
  <si>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</si>
  <si>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</si>
  <si>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</si>
  <si>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</si>
  <si>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</si>
  <si>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</si>
  <si>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</si>
  <si>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</si>
  <si>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</si>
  <si>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</si>
  <si>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</si>
  <si>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</si>
  <si>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</si>
  <si>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</si>
  <si>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</si>
  <si>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</si>
  <si>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</si>
  <si>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</si>
  <si>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</si>
  <si>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</si>
  <si>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</si>
  <si>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</si>
  <si>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</si>
  <si>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</si>
  <si>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</si>
  <si>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</si>
  <si>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</si>
  <si>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</si>
  <si>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</si>
  <si>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</si>
  <si>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</si>
  <si>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</si>
  <si>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</si>
  <si>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</si>
  <si>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</si>
  <si>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</si>
  <si>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</si>
  <si>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</si>
  <si>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</si>
  <si>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</si>
  <si>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</si>
  <si>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</si>
  <si>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</si>
  <si>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</si>
  <si>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</si>
  <si>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</si>
  <si>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</si>
  <si>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</si>
  <si>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</si>
  <si>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</si>
  <si>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</si>
  <si>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</si>
  <si>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</si>
  <si>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</si>
  <si>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</si>
  <si>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</si>
  <si>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</si>
  <si>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</si>
  <si>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</si>
  <si>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</si>
  <si>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</si>
  <si>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</si>
  <si>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</si>
  <si>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</si>
  <si>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</si>
  <si>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</si>
  <si>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</si>
  <si>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</si>
  <si>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</si>
  <si>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</si>
  <si>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</si>
  <si>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</si>
  <si>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</si>
  <si>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</si>
  <si>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</si>
  <si>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</si>
  <si>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</si>
  <si>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</si>
  <si>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</si>
  <si>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</si>
  <si>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</si>
  <si>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</si>
  <si>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</si>
  <si>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</si>
  <si>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</si>
  <si>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</si>
  <si>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</si>
  <si>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</si>
  <si>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</si>
  <si>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</si>
  <si>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</si>
  <si>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</si>
  <si>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</si>
  <si>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</si>
  <si>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</si>
  <si>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</si>
  <si>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</si>
  <si>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</si>
  <si>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</si>
  <si>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</si>
  <si>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</si>
  <si>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</si>
  <si>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</si>
  <si>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</si>
  <si>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</si>
  <si>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</si>
  <si>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</si>
  <si>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</si>
  <si>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</si>
  <si>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</si>
  <si>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</si>
  <si>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</si>
  <si>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</si>
  <si>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</si>
  <si>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</si>
  <si>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</si>
  <si>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</si>
  <si>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</si>
  <si>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</si>
  <si>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</si>
  <si>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</si>
  <si>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</si>
  <si>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</si>
  <si>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</si>
  <si>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</si>
  <si>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</si>
  <si>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</si>
  <si>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</si>
  <si>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</si>
  <si>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</si>
  <si>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</si>
  <si>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</si>
  <si>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</si>
  <si>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</si>
  <si>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</si>
  <si>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</si>
  <si>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</si>
  <si>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</si>
  <si>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</si>
  <si>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</si>
  <si>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</si>
  <si>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</si>
  <si>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</si>
  <si>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</si>
  <si>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</si>
  <si>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</si>
  <si>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</si>
  <si>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</si>
  <si>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</si>
  <si>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</si>
  <si>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</si>
  <si>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</si>
  <si>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</si>
  <si>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</si>
  <si>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</si>
  <si>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</si>
  <si>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</si>
  <si>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</si>
  <si>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</si>
  <si>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</si>
  <si>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</si>
  <si>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</si>
  <si>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</si>
  <si>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</si>
  <si>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</si>
  <si>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</si>
  <si>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</si>
  <si>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</si>
  <si>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</si>
  <si>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</si>
  <si>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</si>
  <si>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</si>
  <si>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</si>
  <si>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</si>
  <si>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</si>
  <si>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</si>
  <si>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</si>
  <si>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</si>
  <si>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</si>
  <si>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</si>
  <si>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</si>
  <si>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</si>
  <si>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</si>
  <si>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</si>
  <si>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</si>
  <si>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</si>
  <si>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</si>
  <si>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</si>
  <si>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</si>
  <si>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</si>
  <si>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</si>
  <si>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</si>
  <si>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</si>
  <si>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</si>
  <si>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</si>
  <si>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</si>
  <si>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</si>
  <si>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</si>
  <si>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</si>
  <si>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</si>
  <si>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</si>
  <si>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</si>
  <si>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</si>
  <si>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</si>
  <si>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</si>
  <si>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</si>
  <si>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</si>
  <si>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</si>
  <si>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</si>
  <si>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</si>
  <si>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</si>
  <si>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</si>
  <si>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</si>
  <si>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</si>
  <si>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</si>
  <si>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</si>
  <si>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</si>
  <si>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</si>
  <si>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</si>
  <si>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</si>
  <si>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</si>
  <si>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</si>
  <si>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</si>
  <si>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</si>
  <si>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</si>
  <si>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</si>
  <si>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</si>
  <si>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</si>
  <si>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</si>
  <si>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</si>
  <si>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</si>
  <si>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</si>
  <si>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</si>
  <si>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</si>
  <si>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</si>
  <si>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</si>
  <si>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</si>
  <si>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</si>
  <si>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</si>
  <si>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</si>
  <si>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</si>
  <si>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</si>
  <si>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</si>
  <si>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</si>
  <si>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</si>
  <si>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</si>
  <si>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</si>
  <si>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</si>
  <si>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</si>
  <si>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</si>
  <si>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</si>
  <si>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</si>
  <si>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</si>
  <si>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</si>
  <si>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</si>
  <si>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</si>
  <si>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</si>
  <si>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</si>
  <si>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</si>
  <si>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</si>
  <si>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</si>
  <si>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</si>
  <si>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</si>
  <si>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</si>
  <si>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</si>
  <si>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</si>
  <si>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</si>
  <si>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</si>
  <si>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</si>
  <si>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</si>
  <si>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</si>
  <si>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</si>
  <si>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</si>
  <si>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</si>
  <si>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</si>
  <si>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</si>
  <si>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</si>
  <si>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</si>
  <si>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</si>
  <si>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</si>
  <si>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</si>
  <si>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</si>
  <si>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</si>
  <si>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</si>
  <si>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</si>
  <si>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</si>
  <si>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</si>
  <si>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</si>
  <si>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</si>
  <si>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</si>
  <si>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</si>
  <si>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</si>
  <si>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</si>
  <si>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</si>
  <si>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</si>
  <si>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</si>
  <si>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</si>
  <si>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</si>
  <si>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</si>
  <si>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</si>
  <si>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</si>
  <si>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</si>
  <si>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</si>
  <si>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</si>
  <si>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</si>
  <si>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</si>
  <si>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</si>
  <si>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</si>
  <si>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</si>
  <si>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</si>
  <si>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</si>
  <si>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</si>
  <si>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</si>
  <si>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</si>
  <si>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</si>
  <si>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</si>
  <si>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</si>
  <si>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</si>
  <si>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</si>
  <si>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</si>
  <si>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</si>
  <si>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</si>
  <si>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</si>
  <si>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</si>
  <si>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</si>
  <si>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</si>
  <si>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</si>
  <si>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</si>
  <si>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</si>
  <si>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</si>
  <si>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</si>
  <si>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</si>
  <si>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</si>
  <si>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</si>
  <si>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</si>
  <si>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</si>
  <si>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</si>
  <si>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</si>
  <si>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</si>
  <si>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</si>
  <si>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</si>
  <si>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</si>
  <si>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</si>
  <si>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</si>
  <si>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</si>
  <si>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</si>
  <si>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</si>
  <si>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</si>
  <si>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</si>
  <si>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</si>
  <si>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</si>
  <si>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</si>
  <si>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</si>
  <si>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</si>
  <si>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</si>
  <si>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</si>
  <si>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</si>
  <si>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</si>
  <si>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</si>
  <si>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</si>
  <si>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</si>
  <si>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</si>
  <si>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</si>
  <si>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</si>
  <si>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</si>
  <si>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</si>
  <si>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</si>
  <si>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</si>
  <si>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</si>
  <si>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</si>
  <si>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</si>
  <si>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</si>
  <si>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</si>
  <si>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</si>
  <si>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</si>
  <si>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</si>
  <si>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</si>
  <si>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</si>
  <si>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</si>
  <si>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</si>
  <si>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</si>
  <si>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</si>
  <si>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</si>
  <si>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</si>
  <si>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</si>
  <si>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</si>
  <si>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</si>
  <si>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</si>
  <si>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</si>
  <si>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</si>
  <si>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</si>
  <si>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</si>
  <si>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</si>
  <si>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</si>
  <si>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</si>
  <si>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</si>
  <si>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</si>
  <si>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</si>
  <si>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</si>
  <si>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</si>
  <si>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</si>
  <si>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</si>
  <si>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</si>
  <si>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</si>
  <si>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</si>
  <si>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</si>
  <si>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</si>
  <si>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</si>
  <si>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</si>
  <si>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</si>
  <si>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</si>
  <si>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</si>
  <si>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</si>
  <si>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</si>
  <si>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</si>
  <si>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</si>
  <si>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</si>
  <si>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</si>
  <si>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</si>
  <si>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</si>
  <si>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</si>
  <si>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</si>
  <si>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</si>
  <si>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</si>
  <si>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</si>
  <si>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</si>
  <si>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</si>
  <si>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</si>
  <si>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</si>
  <si>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</si>
  <si>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</si>
  <si>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</si>
  <si>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</si>
  <si>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</si>
  <si>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</si>
  <si>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</si>
  <si>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</si>
  <si>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</si>
  <si>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</si>
  <si>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</si>
  <si>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</si>
  <si>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</si>
  <si>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</si>
  <si>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</si>
  <si>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</si>
  <si>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</si>
  <si>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</si>
  <si>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</si>
  <si>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</si>
  <si>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</si>
  <si>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</si>
  <si>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</si>
  <si>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</si>
  <si>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</si>
  <si>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</si>
  <si>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</si>
  <si>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</si>
  <si>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</si>
  <si>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</si>
  <si>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</si>
  <si>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</si>
  <si>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</si>
  <si>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</si>
  <si>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</si>
  <si>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</si>
  <si>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</si>
  <si>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</si>
  <si>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</si>
  <si>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</si>
  <si>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</si>
  <si>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</si>
  <si>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</si>
  <si>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</si>
  <si>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</si>
  <si>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</si>
  <si>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</si>
  <si>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</si>
  <si>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</si>
  <si>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</si>
  <si>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</si>
  <si>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</si>
  <si>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</si>
  <si>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</si>
  <si>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</si>
  <si>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</si>
  <si>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</si>
  <si>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</si>
  <si>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</si>
  <si>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</si>
  <si>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</si>
  <si>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</si>
  <si>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</si>
  <si>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</si>
  <si>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</si>
  <si>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</si>
  <si>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</si>
  <si>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</si>
  <si>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</si>
  <si>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</si>
  <si>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</si>
  <si>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</si>
  <si>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</si>
  <si>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</si>
  <si>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</si>
  <si>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</si>
  <si>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</si>
  <si>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</si>
  <si>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</si>
  <si>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</si>
  <si>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</si>
  <si>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</si>
  <si>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</si>
  <si>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</si>
  <si>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</si>
  <si>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</si>
  <si>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</si>
  <si>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</si>
  <si>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</si>
  <si>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</si>
  <si>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</si>
  <si>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</si>
  <si>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</si>
  <si>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</si>
  <si>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</si>
  <si>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</si>
  <si>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</si>
  <si>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</si>
  <si>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</si>
  <si>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</si>
  <si>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</si>
  <si>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</si>
  <si>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</si>
  <si>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</si>
  <si>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</si>
  <si>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</si>
  <si>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</si>
  <si>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</si>
  <si>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</si>
  <si>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</si>
  <si>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</si>
  <si>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</si>
  <si>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</si>
  <si>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</si>
  <si>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</si>
  <si>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</si>
  <si>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</si>
  <si>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</si>
  <si>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</si>
  <si>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</si>
  <si>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</si>
  <si>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</si>
  <si>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</si>
  <si>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</si>
  <si>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</si>
  <si>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</si>
  <si>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</si>
  <si>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</si>
  <si>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</si>
  <si>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</si>
  <si>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</si>
  <si>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</si>
  <si>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</si>
  <si>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</si>
  <si>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</si>
  <si>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</si>
  <si>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</si>
  <si>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</si>
  <si>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</si>
  <si>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</si>
  <si>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</si>
  <si>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</si>
  <si>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</si>
  <si>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</si>
  <si>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</si>
  <si>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</si>
  <si>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</si>
  <si>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</si>
  <si>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</si>
  <si>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</si>
  <si>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</si>
  <si>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</si>
  <si>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</si>
  <si>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</si>
  <si>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</si>
  <si>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</si>
  <si>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</si>
  <si>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</si>
  <si>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</si>
  <si>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</si>
  <si>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</si>
  <si>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</si>
  <si>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</si>
  <si>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</si>
  <si>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</si>
  <si>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</si>
  <si>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</si>
  <si>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</si>
  <si>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</si>
  <si>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</si>
  <si>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</si>
  <si>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</si>
  <si>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</si>
  <si>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</si>
  <si>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</si>
  <si>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</si>
  <si>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</si>
  <si>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</si>
  <si>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</si>
  <si>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</si>
  <si>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</si>
  <si>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</si>
  <si>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</si>
  <si>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</si>
  <si>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</si>
  <si>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</si>
  <si>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</si>
  <si>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</si>
  <si>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</si>
  <si>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</si>
  <si>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</si>
  <si>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</si>
  <si>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</si>
  <si>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</si>
  <si>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</si>
  <si>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</si>
  <si>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</si>
  <si>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</si>
  <si>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</si>
  <si>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</si>
  <si>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</si>
  <si>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</si>
  <si>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</si>
  <si>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</si>
  <si>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</si>
  <si>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</si>
  <si>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</si>
  <si>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</si>
  <si>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</si>
  <si>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</si>
  <si>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</si>
  <si>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</si>
  <si>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</si>
  <si>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</si>
  <si>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</si>
  <si>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</si>
  <si>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</si>
  <si>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</si>
  <si>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</si>
  <si>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</si>
  <si>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</si>
  <si>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</si>
  <si>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</si>
  <si>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</si>
  <si>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</si>
  <si>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</si>
  <si>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</si>
  <si>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</si>
  <si>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</si>
  <si>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</si>
  <si>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</si>
  <si>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</si>
  <si>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</si>
  <si>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</si>
  <si>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</si>
  <si>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</si>
  <si>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</si>
  <si>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</si>
  <si>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</si>
  <si>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</si>
  <si>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</si>
  <si>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</si>
  <si>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</si>
  <si>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</si>
  <si>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</si>
  <si>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</si>
  <si>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</si>
  <si>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</si>
  <si>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</si>
  <si>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</si>
  <si>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</si>
  <si>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</si>
  <si>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</si>
  <si>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</si>
  <si>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</si>
  <si>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</si>
  <si>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</si>
  <si>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</si>
  <si>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</si>
  <si>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</si>
  <si>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</si>
  <si>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</si>
  <si>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</si>
  <si>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</si>
  <si>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</si>
  <si>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</si>
  <si>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</si>
  <si>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</si>
  <si>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</si>
  <si>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</si>
  <si>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</si>
  <si>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</si>
  <si>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</si>
  <si>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</si>
  <si>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</si>
  <si>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</si>
  <si>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</si>
  <si>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</si>
  <si>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</si>
  <si>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</si>
  <si>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</si>
  <si>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</si>
  <si>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</si>
  <si>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</si>
  <si>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</si>
  <si>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</si>
  <si>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</si>
  <si>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</si>
  <si>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</si>
  <si>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</si>
  <si>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</si>
  <si>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</si>
  <si>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</si>
  <si>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</si>
  <si>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</si>
  <si>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</si>
  <si>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</si>
  <si>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</si>
  <si>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</si>
  <si>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</si>
  <si>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</si>
  <si>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</si>
  <si>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</si>
  <si>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</si>
  <si>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</si>
  <si>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</si>
  <si>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</si>
  <si>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</si>
  <si>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</si>
  <si>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</si>
  <si>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</si>
  <si>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</si>
  <si>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</si>
  <si>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</si>
  <si>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</si>
  <si>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</si>
  <si>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</si>
  <si>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</si>
  <si>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</si>
  <si>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</si>
  <si>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</si>
  <si>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</si>
  <si>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</si>
  <si>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</si>
  <si>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</si>
  <si>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</si>
  <si>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</si>
  <si>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</si>
  <si>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</si>
  <si>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</si>
  <si>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</si>
  <si>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</si>
  <si>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</si>
  <si>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</si>
  <si>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</si>
  <si>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</si>
  <si>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</si>
  <si>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</si>
  <si>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</si>
  <si>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</si>
  <si>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</si>
  <si>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</si>
  <si>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</si>
  <si>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</si>
  <si>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</si>
  <si>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</si>
  <si>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</si>
  <si>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</si>
  <si>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</si>
  <si>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</si>
  <si>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</si>
  <si>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</si>
  <si>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</si>
  <si>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</si>
  <si>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</si>
  <si>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</si>
  <si>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</si>
  <si>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</si>
  <si>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</si>
  <si>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</si>
  <si>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</si>
  <si>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</si>
  <si>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</si>
  <si>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</si>
  <si>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</si>
  <si>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</si>
  <si>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</si>
  <si>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</si>
  <si>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</si>
  <si>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</si>
  <si>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</si>
  <si>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</si>
  <si>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</si>
  <si>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</si>
  <si>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</si>
  <si>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</si>
  <si>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</si>
  <si>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</si>
  <si>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</si>
  <si>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</si>
  <si>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</si>
  <si>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</si>
  <si>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</si>
  <si>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</si>
  <si>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</si>
  <si>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</si>
  <si>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</si>
  <si>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</si>
  <si>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</si>
  <si>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</si>
  <si>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</si>
  <si>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</si>
  <si>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</si>
  <si>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</si>
  <si>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</si>
  <si>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</si>
  <si>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</si>
  <si>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</si>
  <si>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</si>
  <si>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</si>
  <si>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</si>
  <si>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</si>
  <si>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</si>
  <si>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</si>
  <si>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</si>
  <si>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</si>
  <si>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</si>
  <si>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</si>
  <si>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</si>
  <si>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</si>
  <si>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</si>
  <si>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</si>
  <si>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</si>
  <si>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</si>
  <si>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</si>
  <si>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</si>
  <si>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</si>
  <si>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</si>
  <si>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</si>
  <si>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</si>
  <si>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</si>
  <si>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</si>
  <si>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</si>
  <si>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</si>
  <si>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</si>
  <si>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</si>
  <si>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</si>
  <si>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</si>
  <si>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</si>
  <si>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</si>
  <si>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</si>
  <si>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</si>
  <si>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</si>
  <si>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</si>
  <si>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</si>
  <si>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</si>
  <si>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</si>
  <si>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</si>
  <si>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</si>
  <si>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</si>
  <si>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</si>
  <si>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</si>
  <si>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</si>
  <si>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</si>
  <si>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</si>
  <si>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</si>
  <si>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</si>
  <si>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</si>
  <si>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</si>
  <si>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</si>
  <si>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</si>
  <si>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</si>
  <si>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</si>
  <si>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</si>
  <si>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</si>
  <si>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</si>
  <si>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</si>
  <si>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</si>
  <si>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</si>
  <si>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</si>
  <si>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</si>
  <si>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</si>
  <si>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</si>
  <si>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</si>
  <si>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</si>
  <si>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</si>
  <si>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</si>
  <si>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</si>
  <si>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</si>
  <si>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</si>
  <si>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</si>
  <si>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</si>
  <si>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</si>
  <si>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</si>
  <si>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</si>
  <si>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</si>
  <si>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</si>
  <si>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</si>
  <si>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</si>
  <si>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</si>
  <si>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</si>
  <si>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</si>
  <si>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</si>
  <si>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</si>
  <si>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</si>
  <si>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</si>
  <si>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</si>
  <si>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</si>
  <si>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</si>
  <si>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</si>
  <si>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</si>
  <si>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</si>
  <si>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</si>
  <si>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</si>
  <si>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</si>
  <si>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</si>
  <si>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</si>
  <si>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</si>
  <si>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</si>
  <si>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</si>
  <si>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</si>
  <si>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</si>
  <si>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</si>
  <si>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</si>
  <si>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</si>
  <si>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</si>
  <si>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</si>
  <si>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</si>
  <si>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</si>
  <si>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</si>
  <si>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</si>
  <si>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</si>
  <si>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</si>
  <si>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</si>
  <si>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</si>
  <si>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</si>
  <si>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</si>
  <si>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</si>
  <si>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</si>
  <si>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</si>
  <si>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</si>
  <si>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</si>
  <si>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</si>
  <si>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</si>
  <si>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</si>
  <si>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</si>
  <si>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</si>
  <si>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</si>
  <si>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</si>
  <si>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</si>
  <si>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</si>
  <si>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</si>
  <si>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</si>
  <si>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</si>
  <si>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</si>
  <si>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</si>
  <si>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</si>
  <si>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</si>
  <si>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</si>
  <si>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</si>
  <si>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</si>
  <si>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</si>
  <si>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</si>
  <si>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</si>
  <si>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</si>
  <si>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</si>
  <si>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</si>
  <si>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</si>
  <si>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</si>
  <si>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</si>
  <si>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</si>
  <si>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</si>
  <si>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</si>
  <si>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</si>
  <si>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</si>
  <si>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</si>
  <si>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</si>
  <si>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</si>
  <si>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</si>
  <si>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</si>
  <si>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</si>
  <si>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</si>
  <si>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</si>
  <si>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</si>
  <si>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</si>
  <si>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</si>
  <si>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</si>
  <si>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</si>
  <si>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</si>
  <si>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</si>
  <si>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</si>
  <si>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</si>
  <si>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</si>
  <si>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</si>
  <si>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</si>
  <si>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</si>
  <si>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</si>
  <si>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</si>
  <si>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</si>
  <si>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</si>
  <si>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</si>
  <si>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</si>
  <si>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</si>
  <si>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</si>
  <si>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</si>
  <si>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</si>
  <si>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</si>
  <si>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</si>
  <si>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</si>
  <si>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</si>
  <si>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</si>
  <si>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</si>
  <si>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</si>
  <si>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</si>
  <si>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</si>
  <si>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</si>
  <si>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</si>
  <si>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</si>
  <si>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</si>
  <si>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</si>
  <si>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</si>
  <si>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</si>
  <si>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</si>
  <si>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</si>
  <si>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</si>
  <si>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</si>
  <si>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</si>
  <si>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</si>
  <si>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</si>
  <si>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</si>
  <si>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</si>
  <si>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</si>
  <si>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</si>
  <si>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</si>
  <si>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</si>
  <si>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</si>
  <si>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</si>
  <si>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</si>
  <si>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</si>
  <si>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</si>
  <si>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</si>
  <si>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</si>
  <si>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</si>
  <si>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</si>
  <si>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</si>
  <si>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</si>
  <si>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</si>
  <si>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</si>
  <si>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</si>
  <si>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</si>
  <si>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</si>
  <si>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</si>
  <si>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</si>
  <si>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</si>
  <si>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</si>
  <si>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</si>
  <si>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</si>
  <si>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</si>
  <si>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</si>
  <si>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</si>
  <si>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</si>
  <si>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</si>
  <si>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</si>
  <si>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</si>
  <si>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</si>
  <si>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</si>
  <si>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</si>
  <si>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</si>
  <si>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</si>
  <si>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</si>
  <si>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</si>
  <si>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</si>
  <si>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</si>
  <si>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</si>
  <si>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</si>
  <si>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</si>
  <si>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</si>
  <si>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</si>
  <si>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</si>
  <si>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</si>
  <si>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</si>
  <si>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</si>
  <si>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</si>
  <si>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</si>
  <si>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</si>
  <si>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</si>
  <si>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</si>
  <si>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</si>
  <si>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</si>
  <si>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</si>
  <si>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</si>
  <si>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</si>
  <si>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</si>
  <si>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</si>
  <si>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</si>
  <si>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</si>
  <si>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</si>
  <si>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</si>
  <si>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</si>
  <si>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</si>
  <si>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</si>
  <si>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</si>
  <si>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</si>
  <si>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</si>
  <si>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</si>
  <si>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</si>
  <si>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</si>
  <si>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</si>
  <si>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</si>
  <si>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</si>
  <si>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</si>
  <si>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</si>
  <si>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</si>
  <si>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</si>
  <si>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</si>
  <si>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</si>
  <si>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</si>
  <si>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</si>
  <si>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</si>
  <si>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</si>
  <si>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</si>
  <si>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</si>
  <si>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</si>
  <si>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</si>
  <si>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</si>
  <si>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</si>
  <si>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</si>
  <si>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</si>
  <si>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</si>
  <si>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</si>
  <si>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</si>
  <si>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</si>
  <si>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</si>
  <si>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</si>
  <si>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</si>
  <si>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</si>
  <si>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</si>
  <si>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</si>
  <si>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</si>
  <si>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</si>
  <si>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</si>
  <si>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</si>
  <si>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</si>
  <si>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</si>
  <si>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</si>
  <si>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</si>
  <si>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</si>
  <si>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</si>
  <si>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</si>
  <si>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</si>
  <si>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</si>
  <si>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</si>
  <si>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</si>
  <si>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</si>
  <si>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</si>
  <si>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</si>
  <si>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</si>
  <si>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</si>
  <si>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</si>
  <si>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</si>
  <si>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</si>
  <si>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</si>
  <si>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</si>
  <si>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</si>
  <si>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</si>
  <si>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</si>
  <si>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</si>
  <si>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</si>
  <si>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</si>
  <si>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</si>
  <si>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</si>
  <si>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</si>
  <si>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</si>
  <si>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</si>
  <si>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</si>
  <si>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</si>
  <si>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</si>
  <si>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</si>
  <si>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</si>
  <si>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</si>
  <si>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</si>
  <si>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</si>
  <si>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</si>
  <si>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</si>
  <si>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</si>
  <si>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</si>
  <si>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</si>
  <si>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</si>
  <si>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</si>
  <si>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</si>
  <si>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</si>
  <si>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</si>
  <si>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</si>
  <si>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</si>
  <si>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</si>
  <si>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</si>
  <si>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</si>
  <si>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</si>
  <si>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</si>
  <si>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</si>
  <si>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</si>
  <si>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</si>
  <si>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</si>
  <si>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</si>
  <si>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</si>
  <si>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</si>
  <si>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</si>
  <si>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</si>
  <si>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</si>
  <si>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</si>
  <si>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</si>
  <si>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</si>
  <si>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</si>
  <si>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</si>
  <si>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</si>
  <si>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</si>
  <si>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</si>
  <si>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</si>
  <si>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</si>
  <si>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</si>
  <si>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</si>
  <si>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</si>
  <si>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</si>
  <si>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</si>
  <si>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</si>
  <si>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</si>
  <si>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</si>
  <si>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</si>
  <si>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</si>
  <si>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</si>
  <si>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</si>
  <si>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</si>
  <si>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</si>
  <si>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</si>
  <si>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</si>
  <si>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</si>
  <si>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</si>
  <si>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</si>
  <si>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</si>
  <si>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</si>
  <si>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</si>
  <si>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</si>
  <si>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</si>
  <si>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</si>
  <si>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</si>
  <si>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</si>
  <si>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</si>
  <si>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</si>
  <si>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</si>
  <si>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</si>
  <si>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</si>
  <si>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</si>
  <si>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</si>
  <si>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</si>
  <si>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</si>
  <si>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</si>
  <si>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</si>
  <si>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</si>
  <si>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</si>
  <si>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</si>
  <si>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</si>
  <si>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</si>
  <si>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</si>
  <si>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</si>
  <si>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</si>
  <si>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</si>
  <si>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</si>
  <si>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</si>
  <si>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</si>
  <si>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</si>
  <si>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</si>
  <si>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</si>
  <si>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</si>
  <si>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</si>
  <si>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</si>
  <si>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</si>
  <si>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</si>
  <si>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</si>
  <si>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</si>
  <si>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</si>
  <si>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</si>
  <si>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</si>
  <si>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</si>
  <si>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</si>
  <si>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</si>
  <si>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</si>
  <si>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</si>
  <si>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</si>
  <si>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</si>
  <si>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</si>
  <si>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</si>
  <si>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</si>
  <si>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</si>
  <si>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</si>
  <si>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</si>
  <si>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</si>
  <si>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</si>
  <si>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</si>
  <si>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</si>
  <si>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</si>
  <si>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</si>
  <si>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</si>
  <si>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</si>
  <si>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</si>
  <si>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</si>
  <si>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</si>
  <si>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</si>
  <si>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</si>
  <si>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</si>
  <si>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</si>
  <si>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</si>
  <si>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</si>
  <si>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</si>
  <si>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</si>
  <si>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</si>
  <si>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</si>
  <si>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</si>
  <si>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</si>
  <si>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</si>
  <si>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</si>
  <si>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</si>
  <si>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</si>
  <si>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</si>
  <si>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</si>
  <si>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</si>
  <si>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</si>
  <si>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</si>
  <si>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</si>
  <si>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</si>
  <si>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</si>
  <si>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</si>
  <si>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</si>
  <si>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</si>
  <si>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</si>
  <si>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</si>
  <si>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</si>
  <si>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</si>
  <si>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</si>
  <si>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</si>
  <si>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</si>
  <si>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</si>
  <si>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</si>
  <si>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</si>
  <si>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</si>
  <si>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</si>
  <si>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</si>
  <si>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</si>
  <si>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</si>
  <si>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</si>
  <si>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</si>
  <si>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</si>
  <si>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</si>
  <si>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</si>
  <si>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</si>
  <si>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</si>
  <si>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</si>
  <si>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</si>
  <si>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</si>
  <si>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</si>
  <si>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</si>
  <si>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</si>
  <si>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</si>
  <si>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</si>
  <si>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</si>
  <si>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</si>
  <si>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</si>
  <si>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</si>
  <si>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</si>
  <si>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</si>
  <si>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</si>
  <si>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</si>
  <si>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</si>
  <si>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</si>
  <si>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</si>
  <si>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</si>
  <si>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</si>
  <si>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</si>
  <si>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</si>
  <si>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</si>
  <si>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</si>
  <si>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</si>
  <si>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</si>
  <si>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</si>
  <si>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</si>
  <si>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</si>
  <si>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</si>
  <si>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</si>
  <si>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</si>
  <si>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</si>
  <si>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</si>
  <si>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</si>
  <si>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</si>
  <si>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</si>
  <si>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</si>
  <si>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</si>
  <si>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</si>
  <si>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</si>
  <si>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</si>
  <si>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</si>
  <si>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</si>
  <si>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</si>
  <si>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</si>
  <si>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</si>
  <si>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</si>
  <si>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</si>
  <si>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</si>
  <si>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</si>
  <si>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</si>
  <si>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</si>
  <si>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</si>
  <si>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</si>
  <si>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</si>
  <si>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</si>
  <si>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</si>
  <si>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</si>
  <si>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</si>
  <si>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</si>
  <si>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</si>
  <si>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</si>
  <si>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</si>
  <si>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</si>
  <si>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</si>
  <si>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</si>
  <si>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</si>
  <si>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</si>
  <si>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</si>
  <si>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</si>
  <si>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</si>
  <si>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</si>
  <si>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</si>
  <si>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</si>
  <si>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</si>
  <si>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</si>
  <si>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</si>
  <si>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</si>
  <si>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</si>
  <si>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</si>
  <si>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</si>
  <si>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</si>
  <si>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</si>
  <si>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</si>
  <si>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</si>
  <si>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</si>
  <si>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</si>
  <si>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</si>
  <si>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</si>
  <si>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</si>
  <si>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</si>
  <si>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</si>
  <si>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</si>
  <si>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</si>
  <si>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</si>
  <si>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</si>
  <si>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</si>
  <si>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</si>
  <si>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</si>
  <si>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</si>
  <si>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</si>
  <si>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</si>
  <si>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</si>
  <si>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</si>
  <si>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</si>
  <si>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</si>
  <si>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</si>
  <si>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</si>
  <si>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</si>
  <si>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</si>
  <si>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</si>
  <si>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</si>
  <si>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</si>
  <si>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</si>
  <si>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</si>
  <si>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</si>
  <si>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</si>
  <si>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</si>
  <si>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</si>
  <si>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</si>
  <si>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</si>
  <si>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</si>
  <si>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</si>
  <si>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</si>
  <si>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</si>
  <si>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</si>
  <si>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</si>
  <si>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</si>
  <si>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</si>
  <si>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</si>
  <si>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</si>
  <si>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</si>
  <si>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</si>
  <si>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</si>
  <si>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</si>
  <si>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</si>
  <si>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</si>
  <si>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</si>
  <si>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</si>
  <si>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</si>
  <si>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</si>
  <si>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</si>
  <si>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</si>
  <si>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</si>
  <si>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</si>
  <si>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</si>
  <si>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</si>
  <si>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</si>
  <si>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</si>
  <si>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</si>
  <si>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</si>
  <si>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</si>
  <si>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</si>
  <si>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</si>
  <si>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</si>
  <si>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</si>
  <si>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</si>
  <si>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</si>
  <si>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</si>
  <si>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</si>
  <si>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</si>
  <si>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</si>
  <si>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</si>
  <si>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</si>
  <si>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</si>
  <si>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</si>
  <si>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</si>
  <si>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</si>
  <si>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</si>
  <si>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</si>
  <si>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</si>
  <si>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</si>
  <si>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</si>
  <si>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</si>
  <si>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</si>
  <si>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</si>
  <si>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</si>
  <si>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</si>
  <si>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</si>
  <si>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</si>
  <si>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</si>
  <si>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</si>
  <si>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</si>
  <si>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</si>
  <si>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</si>
  <si>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</si>
  <si>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</si>
  <si>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</si>
  <si>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</si>
  <si>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</si>
  <si>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</si>
  <si>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</si>
  <si>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</si>
  <si>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</si>
  <si>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</si>
  <si>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</si>
  <si>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</si>
  <si>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</si>
  <si>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</si>
  <si>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</si>
  <si>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</si>
  <si>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</si>
  <si>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</si>
  <si>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</si>
  <si>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</si>
  <si>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</si>
  <si>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</si>
  <si>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</si>
  <si>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</si>
  <si>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</si>
  <si>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</si>
  <si>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</si>
  <si>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</si>
  <si>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</si>
  <si>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</si>
  <si>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</si>
  <si>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</si>
  <si>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</si>
  <si>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</si>
  <si>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</si>
  <si>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</si>
  <si>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</si>
  <si>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</si>
  <si>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</si>
  <si>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</si>
  <si>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</si>
  <si>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</si>
  <si>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</si>
  <si>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</si>
  <si>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</si>
  <si>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</si>
  <si>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</si>
  <si>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</si>
  <si>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</si>
  <si>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</si>
  <si>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</si>
  <si>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</si>
  <si>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</si>
  <si>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</si>
  <si>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</si>
  <si>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</si>
  <si>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</si>
  <si>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</si>
  <si>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</si>
  <si>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</si>
  <si>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</si>
  <si>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</si>
  <si>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</si>
  <si>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</si>
  <si>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</si>
  <si>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</si>
  <si>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</si>
  <si>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</si>
  <si>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</si>
  <si>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</si>
  <si>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</si>
  <si>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</si>
  <si>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</si>
  <si>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</si>
  <si>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</si>
  <si>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</si>
  <si>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</si>
  <si>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</si>
  <si>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</si>
  <si>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</si>
  <si>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</si>
  <si>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</si>
  <si>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</si>
  <si>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</si>
  <si>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</si>
  <si>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</si>
  <si>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</si>
  <si>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</si>
  <si>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</si>
  <si>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</si>
  <si>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</si>
  <si>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</si>
  <si>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</si>
  <si>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</si>
  <si>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</si>
  <si>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</si>
  <si>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</si>
  <si>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</si>
  <si>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</si>
  <si>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</si>
  <si>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</si>
  <si>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</si>
  <si>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</si>
  <si>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</si>
  <si>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</si>
  <si>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</si>
  <si>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</si>
  <si>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</si>
  <si>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</si>
  <si>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</si>
  <si>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</si>
  <si>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</si>
  <si>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</si>
  <si>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</si>
  <si>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</si>
  <si>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</si>
  <si>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</si>
  <si>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</si>
  <si>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</si>
  <si>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</si>
  <si>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</si>
  <si>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</si>
  <si>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</si>
  <si>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</si>
  <si>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</si>
  <si>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</si>
  <si>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</si>
  <si>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</si>
  <si>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</si>
  <si>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</si>
  <si>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</si>
  <si>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</si>
  <si>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</si>
  <si>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</si>
  <si>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</si>
  <si>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</si>
  <si>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</si>
  <si>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</si>
  <si>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</si>
  <si>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</si>
  <si>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</si>
  <si>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</si>
  <si>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</si>
  <si>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</si>
  <si>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</si>
  <si>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</si>
  <si>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</si>
  <si>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</si>
  <si>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</si>
  <si>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</si>
  <si>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</si>
  <si>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</si>
  <si>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</si>
  <si>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</si>
  <si>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</si>
  <si>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</si>
  <si>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</si>
  <si>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</si>
  <si>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</si>
  <si>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</si>
  <si>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</si>
  <si>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</si>
  <si>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</si>
  <si>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</si>
  <si>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</si>
  <si>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</si>
  <si>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</si>
  <si>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</si>
  <si>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</si>
  <si>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</si>
  <si>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</si>
  <si>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</si>
  <si>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</si>
  <si>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</si>
  <si>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</si>
  <si>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</si>
  <si>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</si>
  <si>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</si>
  <si>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</si>
  <si>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</si>
  <si>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</si>
  <si>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</si>
  <si>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</si>
  <si>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</si>
  <si>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</si>
  <si>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</si>
  <si>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</si>
  <si>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</si>
  <si>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</si>
  <si>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</si>
  <si>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</si>
  <si>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</si>
  <si>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</si>
  <si>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</si>
  <si>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</si>
  <si>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</si>
  <si>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</si>
  <si>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</si>
  <si>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</si>
  <si>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</si>
  <si>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</si>
  <si>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</si>
  <si>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</si>
  <si>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</si>
  <si>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</si>
  <si>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</si>
  <si>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</si>
  <si>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</si>
  <si>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</si>
  <si>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</si>
  <si>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</si>
  <si>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</si>
  <si>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</si>
  <si>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</si>
  <si>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</si>
  <si>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</si>
  <si>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</si>
  <si>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</si>
  <si>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</si>
  <si>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</si>
  <si>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</si>
  <si>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</si>
  <si>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</si>
  <si>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</si>
  <si>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</si>
  <si>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</si>
  <si>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</si>
  <si>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</si>
  <si>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</si>
  <si>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</si>
  <si>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</si>
  <si>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</si>
  <si>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</si>
  <si>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</si>
  <si>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</si>
  <si>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</si>
  <si>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</si>
  <si>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</si>
  <si>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</si>
  <si>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</si>
  <si>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</si>
  <si>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</si>
  <si>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</si>
  <si>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</si>
  <si>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</si>
  <si>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</si>
  <si>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</si>
  <si>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</si>
  <si>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</si>
  <si>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</si>
  <si>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</si>
  <si>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</si>
  <si>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</si>
  <si>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</si>
  <si>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</si>
  <si>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</si>
  <si>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</si>
  <si>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</si>
  <si>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</si>
  <si>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</si>
  <si>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</si>
  <si>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</si>
  <si>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</si>
  <si>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</si>
  <si>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</si>
  <si>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</si>
  <si>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</si>
  <si>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</si>
  <si>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</si>
  <si>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</si>
  <si>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</si>
  <si>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</si>
  <si>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</si>
  <si>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</si>
  <si>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</si>
  <si>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</si>
  <si>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</si>
  <si>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</si>
  <si>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</si>
  <si>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</si>
  <si>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</si>
  <si>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</si>
  <si>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</si>
  <si>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</si>
  <si>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</si>
  <si>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</si>
  <si>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</si>
  <si>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</si>
  <si>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</si>
  <si>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</si>
  <si>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</si>
  <si>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</si>
  <si>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</si>
  <si>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</si>
  <si>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</si>
  <si>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</si>
  <si>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</si>
  <si>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</si>
  <si>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</si>
  <si>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</si>
  <si>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</si>
  <si>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</si>
  <si>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</si>
  <si>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</si>
  <si>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</si>
  <si>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</si>
  <si>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</si>
  <si>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</si>
  <si>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</si>
  <si>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</si>
  <si>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</si>
  <si>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</si>
  <si>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</si>
  <si>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</si>
  <si>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</si>
  <si>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</si>
  <si>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</si>
  <si>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</si>
  <si>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</si>
  <si>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</si>
  <si>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</si>
  <si>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</si>
  <si>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</si>
  <si>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</si>
  <si>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</si>
  <si>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</si>
  <si>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</si>
  <si>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</si>
  <si>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</si>
  <si>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</si>
  <si>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</si>
  <si>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</si>
  <si>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</si>
  <si>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</si>
  <si>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</si>
  <si>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</si>
  <si>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</si>
  <si>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</si>
  <si>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</si>
  <si>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</si>
  <si>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</si>
  <si>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</si>
  <si>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</si>
  <si>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</si>
  <si>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</si>
  <si>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</si>
  <si>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</si>
  <si>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</si>
  <si>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</si>
  <si>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</si>
  <si>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</si>
  <si>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</si>
  <si>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</si>
  <si>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</si>
  <si>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</si>
  <si>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</si>
  <si>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</si>
  <si>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</si>
  <si>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</si>
  <si>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</si>
  <si>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</si>
  <si>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</si>
  <si>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</si>
  <si>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</si>
  <si>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</si>
  <si>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</si>
  <si>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</si>
  <si>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</si>
  <si>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</si>
  <si>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</si>
  <si>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</si>
  <si>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</si>
  <si>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</si>
  <si>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</si>
  <si>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</si>
  <si>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</si>
  <si>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</si>
  <si>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</si>
  <si>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</si>
  <si>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</si>
  <si>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</si>
  <si>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</si>
  <si>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</si>
  <si>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</si>
  <si>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</si>
  <si>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</si>
  <si>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</si>
  <si>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</si>
  <si>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</si>
  <si>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</si>
  <si>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</si>
  <si>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</si>
  <si>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</si>
  <si>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</si>
  <si>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</si>
  <si>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</si>
  <si>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</si>
  <si>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</si>
  <si>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</si>
  <si>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</si>
  <si>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</si>
  <si>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</si>
  <si>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</si>
  <si>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</si>
  <si>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</si>
  <si>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</si>
  <si>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</si>
  <si>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</si>
  <si>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</si>
  <si>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</si>
  <si>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</si>
  <si>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</si>
  <si>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</si>
  <si>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</si>
  <si>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</si>
  <si>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</si>
  <si>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</si>
  <si>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</si>
  <si>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</si>
  <si>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</si>
  <si>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</si>
  <si>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</si>
  <si>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</si>
  <si>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</si>
  <si>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</si>
  <si>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</si>
  <si>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</si>
  <si>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</si>
  <si>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</si>
  <si>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</si>
  <si>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</si>
  <si>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</si>
  <si>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</si>
  <si>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</si>
  <si>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</si>
  <si>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</si>
  <si>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</si>
  <si>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</si>
  <si>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</si>
  <si>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</si>
  <si>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</si>
  <si>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</si>
  <si>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</si>
  <si>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</si>
  <si>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</si>
  <si>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</si>
  <si>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</si>
  <si>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</si>
  <si>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</si>
  <si>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</si>
  <si>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</si>
  <si>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</si>
  <si>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</si>
  <si>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</si>
  <si>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</si>
  <si>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</si>
  <si>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</si>
  <si>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</si>
  <si>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</si>
  <si>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</si>
  <si>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</si>
  <si>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</si>
  <si>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</si>
  <si>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</si>
  <si>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</si>
  <si>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</si>
  <si>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</si>
  <si>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</si>
  <si>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</si>
  <si>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</si>
  <si>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</si>
  <si>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</si>
  <si>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</si>
  <si>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</si>
  <si>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</si>
  <si>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</si>
  <si>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</si>
  <si>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</si>
  <si>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</si>
  <si>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</si>
  <si>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</si>
  <si>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</si>
  <si>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</si>
  <si>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</si>
  <si>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</si>
  <si>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</si>
  <si>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</si>
  <si>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</si>
  <si>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</si>
  <si>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</si>
  <si>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</si>
  <si>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</si>
  <si>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</si>
  <si>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</si>
  <si>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</si>
  <si>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</si>
  <si>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</si>
  <si>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</si>
  <si>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</si>
  <si>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</si>
  <si>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</si>
  <si>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</si>
  <si>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</si>
  <si>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</si>
  <si>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</si>
  <si>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</si>
  <si>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</si>
  <si>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</si>
  <si>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</si>
  <si>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</si>
  <si>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</si>
  <si>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</si>
  <si>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</si>
  <si>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</si>
  <si>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</si>
  <si>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</si>
  <si>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</si>
  <si>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</si>
  <si>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</si>
  <si>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</si>
  <si>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</si>
  <si>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</si>
  <si>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</si>
  <si>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</si>
  <si>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</si>
  <si>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</si>
  <si>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</si>
  <si>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</si>
  <si>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</si>
  <si>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</si>
  <si>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</si>
  <si>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</si>
  <si>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</si>
  <si>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</si>
  <si>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</si>
  <si>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</si>
  <si>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</si>
  <si>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</si>
  <si>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</si>
  <si>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</si>
  <si>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</si>
  <si>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</si>
  <si>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</si>
  <si>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</si>
  <si>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</si>
  <si>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</si>
  <si>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</si>
  <si>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</si>
  <si>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</si>
  <si>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</si>
  <si>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</si>
  <si>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</si>
  <si>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</si>
  <si>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</si>
  <si>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</si>
  <si>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</si>
  <si>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</si>
  <si>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</si>
  <si>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</si>
  <si>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</si>
  <si>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</si>
  <si>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</si>
  <si>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</si>
  <si>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</si>
  <si>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</si>
  <si>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</si>
  <si>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</si>
  <si>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</si>
  <si>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</si>
  <si>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</si>
  <si>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</si>
  <si>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</si>
  <si>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</si>
  <si>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</si>
  <si>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</si>
  <si>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</si>
  <si>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</si>
  <si>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</si>
  <si>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</si>
  <si>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</si>
  <si>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</si>
  <si>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</si>
  <si>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</si>
  <si>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</si>
  <si>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</si>
  <si>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</si>
  <si>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</si>
  <si>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</si>
  <si>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</si>
  <si>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</si>
  <si>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</si>
  <si>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</si>
  <si>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</si>
  <si>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</si>
  <si>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</si>
  <si>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</si>
  <si>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</si>
  <si>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</si>
  <si>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</si>
  <si>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</si>
  <si>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</si>
  <si>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</si>
  <si>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</si>
  <si>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</si>
  <si>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</si>
  <si>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</si>
  <si>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</si>
  <si>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</si>
  <si>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</si>
  <si>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</si>
  <si>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</si>
  <si>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</si>
  <si>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</si>
  <si>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</si>
  <si>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</si>
  <si>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</si>
  <si>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</si>
  <si>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</si>
  <si>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</si>
  <si>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</si>
  <si>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</si>
  <si>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</si>
  <si>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</si>
  <si>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</si>
  <si>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</si>
  <si>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</si>
  <si>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</si>
  <si>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</si>
  <si>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</si>
  <si>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</si>
  <si>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</si>
  <si>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</si>
  <si>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</si>
  <si>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</si>
  <si>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</si>
  <si>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</si>
  <si>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</si>
  <si>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</si>
  <si>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</si>
  <si>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</si>
  <si>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</si>
  <si>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</si>
  <si>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</si>
  <si>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</si>
  <si>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</si>
  <si>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</si>
  <si>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</si>
  <si>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</si>
  <si>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</si>
  <si>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</si>
  <si>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</si>
  <si>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</si>
  <si>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</si>
  <si>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</si>
  <si>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</si>
  <si>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</si>
  <si>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</si>
  <si>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</si>
  <si>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</si>
  <si>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</si>
  <si>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</si>
  <si>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</si>
  <si>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</si>
  <si>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</si>
  <si>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</si>
  <si>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</si>
  <si>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</si>
  <si>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</si>
  <si>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</si>
  <si>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</si>
  <si>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</si>
  <si>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</si>
  <si>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</si>
  <si>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</si>
  <si>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</si>
  <si>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</si>
  <si>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</si>
  <si>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</si>
  <si>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</si>
  <si>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</si>
  <si>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</si>
  <si>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</si>
  <si>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</si>
  <si>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</si>
  <si>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</si>
  <si>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</si>
  <si>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</si>
  <si>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</si>
  <si>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</si>
  <si>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</si>
  <si>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</si>
  <si>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</si>
  <si>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</si>
  <si>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</si>
  <si>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</si>
  <si>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</si>
  <si>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</si>
  <si>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</si>
  <si>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</si>
  <si>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</si>
  <si>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</si>
  <si>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</si>
  <si>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</si>
  <si>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</si>
  <si>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</si>
  <si>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</si>
  <si>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</si>
  <si>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</si>
  <si>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</si>
  <si>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</si>
  <si>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</si>
  <si>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</si>
  <si>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</si>
  <si>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</si>
  <si>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</si>
  <si>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</si>
  <si>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</si>
  <si>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</si>
  <si>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</si>
  <si>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</si>
  <si>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</si>
  <si>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</si>
  <si>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</si>
  <si>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team with PG in way to site need 40 min issue escalated to sceco team under complain no 2903870525</t>
  </si>
  <si>
    <t>PCM-20251029-00000134</t>
  </si>
  <si>
    <t>team with PG in way to site need 120 min issue escalated to sceco team under complain no 2903870413</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</si>
  <si>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</si>
  <si>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</si>
  <si>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</si>
  <si>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</si>
  <si>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</si>
  <si>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</si>
  <si>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</si>
  <si>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</si>
  <si>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</si>
  <si>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</si>
  <si>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</si>
  <si>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</si>
  <si>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</si>
  <si>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</si>
  <si>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</si>
  <si>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</si>
  <si>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</si>
  <si>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</si>
  <si>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</si>
  <si>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</si>
  <si>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</si>
  <si>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</si>
  <si>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</si>
  <si>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</si>
  <si>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</si>
  <si>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</si>
  <si>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</si>
  <si>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</si>
  <si>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</si>
  <si>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</si>
  <si>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</si>
  <si>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</si>
  <si>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</si>
  <si>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</si>
  <si>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</si>
  <si>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</si>
  <si>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</si>
  <si>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</si>
  <si>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</si>
  <si>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</si>
  <si>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</si>
  <si>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</si>
  <si>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</si>
  <si>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</si>
  <si>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</si>
  <si>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</si>
  <si>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</si>
  <si>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</si>
  <si>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</si>
  <si>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</si>
  <si>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</si>
  <si>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</si>
  <si>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</si>
  <si>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</si>
  <si>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</si>
  <si>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</si>
  <si>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</si>
  <si>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</si>
  <si>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</si>
  <si>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</si>
  <si>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</si>
  <si>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</si>
  <si>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</si>
  <si>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</si>
  <si>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</si>
  <si>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</si>
  <si>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</si>
  <si>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</si>
  <si>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</si>
  <si>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</si>
  <si>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</si>
  <si>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</si>
  <si>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</si>
  <si>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</si>
  <si>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</si>
  <si>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</si>
  <si>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</si>
  <si>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</si>
  <si>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</si>
  <si>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</si>
  <si>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</si>
  <si>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</si>
  <si>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</si>
  <si>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</si>
  <si>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</si>
  <si>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</si>
  <si>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</si>
  <si>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</si>
  <si>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PCM-20251029-00000320</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</si>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</sst>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296.20446030092717</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0.52514317129680421</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0.52384687500307336</v>
      </c>
      <c r="H4" s="136">
        <v>45958.621400462966</v>
      </c>
      <c r="I4" s="134" t="str">
        <f>IFERROR(VLOOKUP(D4,DB!A:F,6,0),"")</f>
        <v>SCECO</v>
      </c>
      <c r="J4" s="134" t="str">
        <f>IFERROR(VLOOKUP(D4,DB!A:G,7,0),"")</f>
        <v>Dead</v>
      </c>
      <c r="K4" s="169" t="s">
        <v>39026</v>
      </c>
      <c r="L4" s="139" t="str">
        <f>IFERROR(VLOOKUP(D4,DB!A:I,9,0),"")</f>
        <v>Latis</v>
      </c>
    </row>
    <row r="5" spans="1:15" ht="39.75" customHeight="1">
      <c r="A5" s="180" t="s">
        <v>39027</v>
      </c>
      <c r="B5" s="134" t="str">
        <f>IFERROR(VLOOKUP(D5,DB!A:K,11,0),"")</f>
        <v>R1</v>
      </c>
      <c r="C5" s="134">
        <v>3</v>
      </c>
      <c r="D5" s="134" t="s">
        <v>19779</v>
      </c>
      <c r="E5" s="135" t="s">
        <v>39021</v>
      </c>
      <c r="F5" s="182">
        <v>45959.041087962964</v>
      </c>
      <c r="G5" s="181">
        <f ca="1">IFERROR(NOW()-F5,"")</f>
        <v>0.11179826388979563</v>
      </c>
      <c r="H5" s="136">
        <v>45959.032233796293</v>
      </c>
      <c r="I5" s="134" t="str">
        <f>IFERROR(VLOOKUP(D5,DB!A:F,6,0),"")</f>
        <v>SCECO</v>
      </c>
      <c r="J5" s="134" t="str">
        <f>IFERROR(VLOOKUP(D5,DB!A:G,7,0),"")</f>
        <v>No BB Design+No BB Shifted</v>
      </c>
      <c r="K5" s="138" t="s">
        <v>39028</v>
      </c>
      <c r="L5" s="139" t="str">
        <f>IFERROR(VLOOKUP(D5,DB!A:I,9,0),"")</f>
        <v>Latis</v>
      </c>
    </row>
    <row r="6" spans="1:15" ht="44.25" customHeight="1">
      <c r="A6" s="133" t="s">
        <v>39029</v>
      </c>
      <c r="B6" s="134" t="str">
        <f>IFERROR(VLOOKUP(D6,DB!A:K,11,0),"")</f>
        <v>R1</v>
      </c>
      <c r="C6" s="134">
        <v>1</v>
      </c>
      <c r="D6" s="134" t="s">
        <v>16420</v>
      </c>
      <c r="E6" s="135" t="s">
        <v>39021</v>
      </c>
      <c r="F6" s="182">
        <v>45959.085868055554</v>
      </c>
      <c r="G6" s="181">
        <f ca="1">IFERROR(NOW()-F6,"")</f>
        <v>6.7018171299423557E-2</v>
      </c>
      <c r="H6" s="136">
        <v>45959.078888888886</v>
      </c>
      <c r="I6" s="134" t="str">
        <f>IFERROR(VLOOKUP(D6,DB!A:F,6,0),"")</f>
        <v>SCECO</v>
      </c>
      <c r="J6" s="134" t="str">
        <f>IFERROR(VLOOKUP(D6,DB!A:G,7,0),"")</f>
        <v>Good+No BB Design</v>
      </c>
      <c r="K6" s="138" t="s">
        <v>39030</v>
      </c>
      <c r="L6" s="139" t="str">
        <f>IFERROR(VLOOKUP(D6,DB!A:I,9,0),"")</f>
        <v>Latis</v>
      </c>
    </row>
    <row r="7" spans="1:15" ht="15" customHeight="1">
      <c r="A7" s="133"/>
      <c r="B7" s="134" t="str">
        <f>IFERROR(VLOOKUP(D7,DB!A:K,11,0),"")</f>
        <v/>
      </c>
      <c r="C7" s="134"/>
      <c r="D7" s="134"/>
      <c r="E7" s="135"/>
      <c r="F7" s="182"/>
      <c r="G7" s="181">
        <f ca="1">IFERROR(NOW()-F7,"")</f>
        <v>45959.152886226853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45959.152886226853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45959.152886226853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45959.152886226853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45959.152886226853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45959.152886226853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45959.152886226853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45959.152886226853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45959.152886226853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45959.152886226853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45959.152886226853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45959.152886226853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45959.152886226853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45959.152886226853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45959.152886226853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45959.152886226853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45959.152886226853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45959.152886226853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45959.152886226853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45959.152886226853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45959.152886226853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45959.152886226853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45959.152886226853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45959.152886226853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45959.152886226853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45959.152886226853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45959.152886226853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45959.152886226853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45959.152886226853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45959.152886226853</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45959.152886226853</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05F699D7-0D09-40E5-8A72-7E02919478B9}"/>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134.15304826389183</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0.41080289352248656</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0.37662465278117452</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0.21499270833737683</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45959.152886226853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45959.152886226853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45959.152886226853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45959.152886226853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45959.152886226853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45959.152886226853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45959.152886226853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45959.152886226853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45959.152886226853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45959.152886226853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45959.152886226853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45959.152886226853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45959.152886226853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45959.152886226853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45959.152886226853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45959.152886226853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45959.152886226853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45959.152886226853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45959.152886226853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45959.152886226853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45959.152886226853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45959.152886226853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45959.152886226853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45959.152886226853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45959.152886226853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45959.152886226853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45959.152886226853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45959.152886226853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45959.152886226853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45959.152886226853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45959.152886226853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45959.152886226853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45959.152886226853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45959.152886226853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45959.152886226853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45959.152886226853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45959.152886226853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45959.152886226853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45959.152886226853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45959.152886226853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45959.152886226853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45959.152886226853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45959.152886226853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45959.152886226853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45959.152886226853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45959.152886226853</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45959.152886226853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45959.152886226853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45959.152886226853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45959.152886226853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45959.152886226853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45959.152886226853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45959.152886226853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45959.152886226853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45959.152886226853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45959.152886226853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45959.152886226853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45959.152886226853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45959.152886226853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45959.152886226853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45959.152886226853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45959.152886226853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45959.152886226853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45959.152886226853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45959.152886226853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45959.152886226853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45959.152886226853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45959.152886226853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45959.152886226853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45959.152886226853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45959.152886226853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45959.152886226853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45959.152886226853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45959.152886226853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45959.152886226853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45959.152886226853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45959.152886226853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45959.152886226853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45959.152886226853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45959.152886226853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45959.152886226853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45959.152886226853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45959.152886226853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45959.152886226853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45959.152886226853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45959.152886226853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45959.152886226853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45959.152886226853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45959.152886226853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45959.152886226853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45959.152886226853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45959.152886226853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45959.152886226853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45959.152886226853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45959.152886226853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45959.152886226853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45959.152886226853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45959.152886226853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45959.152886226853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45959.152886226853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45959.152886226853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45959.152886226853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45959.152886226853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45959.152886226853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45959.152886226853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45959.152886226853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45959.152886226853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45959.152886226853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45959.152886226853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45959.152886226853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45959.152886226853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45959.152886226853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45959.152886226853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45959.152886226853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45959.152886226853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45959.152886226853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45959.152886226853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45959.152886226853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45959.152886226853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45959.152886226853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45959.152886226853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45959.152886226853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45959.152886226853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45959.152886226853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45959.152886226853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45959.152886226853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45959.152886226853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45959.152886226853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45959.152886226853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45959.152886226853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45959.152886226853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45959.152886226853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45959.152886226853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45959.152886226853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45959.152886226853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45959.152886226853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45959.152886226853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45959.152886226853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45959.152886226853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45959.152886226853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45959.152886226853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45959.152886226853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45959.152886226853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45959.152886226853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45959.152886226853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45959.152886226853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45959.152886226853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45959.152886226853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45959.152886226853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45959.152886226853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45959.152886226853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45959.152886226853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45959.152886226853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45959.152886226853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45959.152886226853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45959.152886226853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45959.152886226853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45959.152886226853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45959.152886226853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45959.152886226853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45959.152886226853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45959.152886226853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45959.152886226853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45959.152886226853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45959.152886226853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45959.152886226853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45959.152886226853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45959.152886226853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45959.152886226853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45959.152886226853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45959.152886226853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45959.152886226853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45959.152886226853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45959.152886226853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45959.152886226853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45959.152886226853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45959.152886226853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45959.152886226853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45959.152886226853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45959.152886226853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45959.152886226853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45959.152886226853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45959.152886226853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45959.152886226853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45959.152886226853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45959.152886226853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45959.152886226853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45959.152886226853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45959.152886226853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45959.152886226853</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abSelected="1" workbookViewId="0">
      <selection activeCell="B10" sqref="B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39119</v>
      </c>
      <c r="B2" s="63" t="str">
        <f>IFERROR(VLOOKUP(D2,DB!A:K,11,0),"")</f>
        <v>R3</v>
      </c>
      <c r="C2" s="18">
        <v>3</v>
      </c>
      <c r="D2" s="179" t="s">
        <v>22850</v>
      </c>
      <c r="E2" s="18" t="s">
        <v>39021</v>
      </c>
      <c r="F2" s="20"/>
      <c r="G2" s="21">
        <f t="shared" ref="G2:G3" ca="1" si="0">IFERROR(NOW()-F2,"-")</f>
        <v>45959.152886226853</v>
      </c>
      <c r="H2" s="22">
        <v>45959.147048611114</v>
      </c>
      <c r="I2" s="19" t="str">
        <f>IFERROR(VLOOKUP(D2,DB!A:F,6,0),"")</f>
        <v>SCECO</v>
      </c>
      <c r="J2" s="18" t="str">
        <f>IFERROR(VLOOKUP(D2,DB!A:G,7,0),"")</f>
        <v>Dead+No BB Design</v>
      </c>
      <c r="K2" s="46"/>
      <c r="L2" s="23" t="str">
        <f>IFERROR(VLOOKUP(D2,DB!A:I,9,0),"")</f>
        <v>Latis</v>
      </c>
    </row>
    <row r="3" spans="1:13" ht="15" customHeight="1">
      <c r="A3" s="19"/>
      <c r="B3" s="63" t="str">
        <f>IFERROR(VLOOKUP(D3,DB!A:K,11,0),"")</f>
        <v/>
      </c>
      <c r="C3" s="18"/>
      <c r="D3" s="63"/>
      <c r="E3" s="18"/>
      <c r="F3" s="20"/>
      <c r="G3" s="21">
        <f t="shared" ca="1" si="0"/>
        <v>45959.152886226853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45959.152886226853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45959.152886226853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45959.152886226853</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45959.152886226853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45959.152886226853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45959.152886226853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45959.152886226853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45959.152886226853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45959.152886226853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45959.152886226853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45959.152886226853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45959.152886226853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45959.152886226853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45959.152886226853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45959.152886226853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45959.152886226853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45959.152886226853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45959.152886226853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45959.152886226853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45959.152886226853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45959.152886226853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45959.152886226853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45959.152886226853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45959.152886226853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45959.152886226853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45959.152886226853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45959.152886226853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45959.152886226853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45959.152886226853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45959.152886226853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45959.152886226853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45959.152886226853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45959.152886226853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45959.152886226853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45959.152886226853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45959.152886226853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45959.152886226853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45959.152886226853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45959.152886226853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45959.152886226853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45959.152886226853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45959.152886226853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45959.152886226853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45959.152886226853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45959.152886226853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45959.152886226853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45959.152886226853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45959.152886226853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45959.152886226853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45959.152886226853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45959.152886226853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45959.152886226853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45959.152886226853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45959.152886226853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45959.152886226853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45959.152886226853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45959.152886226853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45959.152886226853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45959.152886226853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45959.152886226853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45959.152886226853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45959.152886226853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45959.152886226853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45959.152886226853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45959.152886226853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45959.152886226853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45959.152886226853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45959.152886226853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45959.152886226853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45959.152886226853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45959.152886226853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45959.152886226853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45959.152886226853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45959.152886226853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45959.152886226853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45959.152886226853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45959.152886226853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45959.152886226853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45959.152886226853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45959.152886226853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45959.152886226853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45959.152886226853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45959.152886226853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45959.152886226853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45959.152886226853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45959.152886226853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45959.152886226853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45959.152886226853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45959.152886226853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45959.152886226853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45959.152886226853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45959.152886226853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45959.152886226853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45959.152886226853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45959.152886226853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45959.152886226853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45959.152886226853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45959.152886226853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45959.152886226853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45959.152886226853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45959.152886226853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45959.152886226853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45959.152886226853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45959.152886226853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45959.152886226853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45959.152886226853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45959.152886226853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45959.152886226853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45959.152886226853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45959.152886226853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45959.152886226853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45959.152886226853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45959.152886226853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45959.152886226853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45959.152886226853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45959.152886226853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45959.152886226853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45959.152886226853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45959.152886226853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45959.152886226853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45959.152886226853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45959.152886226853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45959.152886226853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45959.152886226853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45959.152886226853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45959.152886226853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45959.152886226853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45959.152886226853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45959.152886226853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45959.152886226853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45959.152886226853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45959.152886226853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45959.152886226853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45959.152886226853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45959.152886226853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45959.152886226853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45959.152886226853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45959.152886226853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45959.152886226853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45959.152886226853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45959.152886226853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45959.152886226853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45959.152886226853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45959.152886226853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45959.152886226853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45959.152886226853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45959.152886226853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45959.152886226853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45959.152886226853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45959.152886226853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45959.152886226853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45959.152886226853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45959.152886226853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45959.152886226853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45959.152886226853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45959.152886226853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45959.152886226853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45959.152886226853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45959.152886226853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45959.152886226853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45959.152886226853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45959.152886226853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45959.152886226853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45959.152886226853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45959.152886226853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45959.152886226853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45959.152886226853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45959.152886226853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45959.152886226853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45959.152886226853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45959.152886226853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45959.152886226853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45959.152886226853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45959.152886226853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45959.152886226853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45959.152886226853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45959.152886226853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45959.152886226853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45959.152886226853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45959.152886226853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45959.152886226853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45959.152886226853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45959.152886226853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45959.152886226853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45959.152886226853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45959.152886226853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45959.152886226853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45959.152886226853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45959.152886226853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45959.152886226853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45959.152886226853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45959.152886226853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45959.152886226853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45959.152886226853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45959.152886226853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45959.152886226853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45959.152886226853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45959.152886226853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45959.152886226853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45959.152886226853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45959.152886226853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45959.152886226853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45959.152886226853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45959.152886226853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45959.152886226853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45959.152886226853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45959.152886226853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45959.152886226853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45959.152886226853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45959.152886226853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45959.152886226853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45959.152886226853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45959.152886226853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45959.152886226853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45959.152886226853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45959.152886226853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45959.152886226853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45959.152886226853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45959.152886226853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45959.152886226853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45959.152886226853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45959.152886226853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45959.152886226853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45959.152886226853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45959.152886226853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45959.152886226853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45959.152886226853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45959.152886226853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45959.152886226853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45959.152886226853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45959.152886226853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45959.152886226853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45959.152886226853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45959.152886226853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45959.152886226853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45959.152886226853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45959.152886226853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45959.152886226853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45959.152886226853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45959.152886226853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45959.152886226853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45959.152886226853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45959.152886226853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45959.152886226853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45959.152886226853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45959.152886226853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45959.152886226853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45959.152886226853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45959.152886226853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45959.152886226853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45959.152886226853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45959.152886226853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45959.152886226853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45959.152886226853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45959.152886226853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45959.152886226853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45959.152886226853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45959.152886226853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45959.152886226853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45959.152886342592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45959.152886342592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45959.152886342592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45959.152886342592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45959.152886342592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45959.152886342592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45959.152886342592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45959.152886342592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45959.152886342592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45959.152886342592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45959.152886342592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45959.152886342592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45959.152886342592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45959.152886342592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45959.152886342592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45959.152886342592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45959.152886342592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45959.152886342592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45959.152886342592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45959.152886342592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45959.152886342592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45959.152886342592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45959.152886342592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45959.152886342592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45959.152886342592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45959.152886342592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45959.152886342592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45959.152886342592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45959.152886342592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45959.152886342592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45959.152886342592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45959.152886342592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45959.152886342592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45959.152886342592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45959.152886342592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45959.152886342592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45959.152886342592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45959.152886342592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45959.152886342592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45959.152886342592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45959.152886342592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45959.152886342592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45959.152886342592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45959.152886342592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45959.152886342592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45959.152886342592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45959.152886342592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45959.152886342592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45959.152886342592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45959.152886342592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45959.152886342592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45959.152886342592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45959.152886342592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45959.152886342592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45959.152886342592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45959.152886342592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45959.152886342592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45959.152886342592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45959.152886342592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45959.152886342592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45959.152886342592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45959.152886342592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45959.152886342592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45959.152886342592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45959.152886342592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45959.152886342592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45959.152886342592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45959.152886342592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45959.152886342592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45959.152886342592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45959.152886342592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45959.152886342592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45959.152886342592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45959.152886342592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45959.152886342592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45959.152886342592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45959.152886342592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45959.152886342592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45959.152886342592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45959.152886342592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45959.152886342592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45959.152886342592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45959.152886342592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45959.152886342592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45959.152886342592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45959.152886342592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45959.152886342592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45959.152886342592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45959.152886342592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45959.152886342592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45959.152886342592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45959.152886342592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45959.152886342592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45959.152886342592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45959.152886342592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45959.152886342592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45959.152886342592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45959.152886342592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45959.152886342592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45959.152886342592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45959.152886342592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45959.152886342592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45959.152886342592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45959.152886342592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45959.152886342592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45959.152886342592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45959.152886342592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45959.152886342592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45959.152886342592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45959.152886342592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45959.152886342592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45959.152886342592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45959.152886342592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45959.152886342592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45959.152886342592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45959.152886342592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45959.152886342592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45959.152886342592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45959.152886342592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45959.152886342592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45959.152886342592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45959.152886342592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45959.152886342592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45959.152886342592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45959.152886342592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45959.152886342592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45959.152886342592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45959.152886342592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45959.152886342592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45959.152886342592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45959.152886342592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45959.152886342592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45959.152886342592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45959.152886342592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45959.152886342592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45959.152886342592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45959.152886342592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45959.152886342592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45959.152886342592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45959.152886342592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45959.152886342592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45959.152886342592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45959.152886342592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45959.152886342592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45959.152886342592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45959.152886342592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45959.152886342592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45959.152886342592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45959.152886342592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45959.152886342592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45959.152886342592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45959.152886342592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45959.152886342592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45959.152886342592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45959.152886342592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45959.152886342592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45959.152886342592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45959.152886342592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45959.152886342592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45959.152886342592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45959.152886342592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45959.152886342592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45959.152886342592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45959.152886342592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45959.152886342592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45959.152886342592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45959.152886342592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45959.152886342592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45959.152886342592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45959.152886342592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45959.152886342592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45959.152886342592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45959.152886342592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45959.152886342592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45959.152886342592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45959.152886342592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45959.152886342592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45959.152886342592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45959.152886342592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45959.152886342592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45959.152886342592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45959.152886342592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45959.152886342592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45959.152886342592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45959.152886342592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45959.152886342592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45959.152886342592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45959.152886342592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45959.152886342592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45959.152886342592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45959.152886342592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45959.152886342592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45959.152886342592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45959.152886342592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45959.152886342592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45959.152886342592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45959.152886342592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45959.152886342592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45959.152886342592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45959.152886342592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45959.152886342592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45959.152886342592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45959.152886342592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45959.152886342592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45959.152886342592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45959.152886342592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45959.152886342592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45959.152886342592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45959.152886342592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45959.152886342592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45959.152886342592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45959.152886342592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45959.152886342592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45959.152886342592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45959.152886342592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45959.152886342592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45959.152886342592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45959.152886342592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45959.152886342592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45959.152886342592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45959.152886342592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45959.152886342592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45959.152886342592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45959.152886342592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45959.152886342592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45959.152886342592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45959.152886342592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45959.152886342592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45959.152886342592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45959.152886342592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45959.152886342592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45959.152886342592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45959.152886342592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45959.152886342592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45959.152886342592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45959.152886342592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45959.152886342592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45959.152886342592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45959.152886342592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45959.152886342592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45959.152886342592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45959.152886342592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45959.152886342592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45959.152886342592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45959.152886342592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45959.152886342592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45959.152886342592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45959.152886342592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45959.152886342592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45959.152886342592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45959.152886342592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45959.152886342592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45959.152886342592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45959.152886342592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45959.152886342592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45959.152886342592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45959.152886342592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45959.152886342592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45959.152886342592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45959.152886342592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45959.152886342592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45959.152886342592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45959.152886342592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45959.152886342592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45959.152886342592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45959.152886342592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45959.152886342592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45959.152886342592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45959.152886342592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45959.152886342592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45959.152886342592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45959.152886342592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45959.152886342592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45959.152886342592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45959.152886342592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45959.152886342592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45959.152886342592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45959.152886342592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45959.152886342592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45959.152886342592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45959.152886342592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45959.152886342592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45959.152886342592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45959.152886342592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45959.152886342592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45959.152886342592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45959.152886342592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45959.152886342592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45959.152886342592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45959.152886342592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45959.152886342592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45959.152886342592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45959.152886342592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45959.152886342592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45959.152886342592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45959.152886342592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45959.152886342592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45959.152886342592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45959.152886342592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45959.152886342592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45959.152886342592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45959.152886342592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45959.152886342592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45959.152886342592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45959.152886342592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45959.152886342592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45959.152886342592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45959.152886342592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45959.152886342592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45959.152886342592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45959.152886342592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45959.152886342592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45959.152886342592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45959.152886342592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45959.152886342592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45959.152886342592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45959.152886342592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45959.152886342592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45959.152886342592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45959.152886342592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45959.152886342592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45959.152886342592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45959.152886342592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45959.152886342592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45959.152886342592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45959.152886342592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45959.152886342592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45959.152886342592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45959.152886342592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45959.152886342592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45959.152886342592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45959.152886342592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45959.152886342592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45959.152886342592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45959.152886342592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45959.152886342592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45959.152886342592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45959.152886342592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45959.152886342592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45959.152886342592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45959.152886342592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45959.152886342592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45959.152886342592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45959.152886342592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45959.152886342592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45959.152886342592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45959.152886342592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45959.152886342592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45959.152886342592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45959.152886342592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45959.152886342592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45959.152886342592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45959.152886342592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45959.152886342592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45959.152886342592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45959.152886342592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45959.152886342592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45959.152886342592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45959.152886342592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45959.152886342592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45959.152886342592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45959.152886342592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45959.152886342592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45959.152886342592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45959.152886342592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45959.152886342592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45959.152886342592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45959.152886342592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45959.152886342592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45959.152886342592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45959.152886342592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45959.152886342592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45959.152886342592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45959.152886342592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45959.152886342592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45959.152886342592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45959.152886342592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45959.152886342592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45959.152886342592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45959.152886342592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45959.152886342592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45959.152886342592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45959.152886342592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45959.152886342592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45959.152886342592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45959.152886342592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45959.152886342592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45959.152886342592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45959.152886342592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45959.152886342592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45959.152886342592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45959.152886342592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45959.152886342592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45959.152886342592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45959.152886342592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45959.152886342592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45959.152886342592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45959.152886342592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45959.152886342592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45959.152886342592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45959.152886342592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45959.152886342592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45959.152886342592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45959.152886342592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45959.152886342592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45959.152886342592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45959.152886342592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45959.152886342592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45959.152886342592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45959.152886342592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45959.152886342592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45959.152886342592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45959.152886342592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45959.152886342592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45959.152886342592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45959.152886342592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45959.152886342592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45959.152886342592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45959.152886342592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45959.152886342592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45959.152886342592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45959.152886342592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45959.152886342592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45959.152886342592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45959.152886342592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45959.152886342592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45959.152886342592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45959.152886342592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45959.152886342592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45959.152886342592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45959.152886342592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45959.152886342592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45959.152886342592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45959.152886342592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45959.152886342592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45959.152886342592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45959.152886342592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45959.152886342592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45959.152886342592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45959.152886342592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45959.152886342592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45959.152886342592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45959.152886342592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45959.152886342592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45959.152886342592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45959.152886342592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45959.152886342592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45959.152886342592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45959.152886342592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45959.152886342592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45959.152886342592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45959.152886342592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45959.152886342592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45959.152886342592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45959.152886342592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45959.152886342592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45959.152886342592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45959.152886342592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45959.152886342592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45959.152886342592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45959.152886342592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45959.152886342592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45959.152886342592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45959.152886342592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45959.152886342592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45959.152886342592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45959.152886342592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45959.152886342592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45959.152886342592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45959.152886342592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45959.152886342592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45959.152886342592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45959.152886342592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45959.152886342592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45959.152886342592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45959.152886342592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45959.152886342592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45959.152886342592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45959.152886342592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45959.152886342592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45959.152886342592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45959.152886342592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45959.152886342592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45959.152886342592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45959.152886342592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45959.152886342592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45959.152886342592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45959.152886342592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45959.152886342592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45959.152886342592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45959.152886342592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45959.152886342592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45959.152886342592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45959.152886342592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45959.152886342592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45959.152886342592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45959.152886342592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45959.152886342592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45959.152886342592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45959.152886342592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45959.152886342592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45959.152886342592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45959.152886342592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45959.152886342592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45959.152886342592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45959.152886342592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45959.152886342592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45959.152886342592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45959.152886342592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45959.152886342592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45959.152886342592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45959.152886342592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45959.152886342592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45959.152886342592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45959.152886342592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45959.152886342592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45959.152886342592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45959.152886342592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45959.152886342592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45959.152886342592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45959.152886342592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45959.152886342592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45959.152886342592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45959.152886342592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45959.152886342592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45959.152886342592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45959.152886342592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45959.152886342592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45959.152886342592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45959.152886342592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45959.152886342592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45959.152886342592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45959.152886342592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45959.152886342592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45959.152886342592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45959.152886342592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45959.152886342592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45959.152886342592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45959.152886342592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45959.152886342592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45959.152886342592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45959.152886342592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45959.152886342592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45959.152886342592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45959.152886342592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45959.152886342592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45959.152886342592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45959.152886342592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45959.152886342592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45959.152886342592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45959.152886342592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45959.152886342592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45959.152886342592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45959.152886342592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45959.152886342592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45959.152886342592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45959.152886342592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45959.152886342592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45959.152886342592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45959.152886342592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45959.152886342592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45959.152886342592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45959.152886342592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45959.152886342592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45959.152886342592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45959.152886342592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45959.152886342592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45959.152886342592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45959.152886342592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45959.152886342592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45959.152886342592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45959.152886342592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45959.152886342592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45959.152886342592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45959.152886342592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45959.152886342592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45959.152886342592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45959.152886342592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45959.152886342592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45959.152886342592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45959.152886342592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45959.152886342592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45959.152886342592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45959.152886342592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45959.152886342592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45959.152886342592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45959.152886342592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45959.152886342592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45959.152886342592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45959.152886342592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45959.152886342592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45959.152886342592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45959.152886342592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45959.152886342592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45959.152886342592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45959.152886342592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45959.152886342592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45959.152886342592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45959.152886342592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45959.152886342592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45959.152886342592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45959.152886342592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45959.152886342592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45959.152886342592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45959.152886342592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45959.152886342592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45959.152886342592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45959.152886342592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45959.152886342592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45959.152886342592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45959.152886342592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45959.152886342592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45959.152886342592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45959.152886342592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45959.152886342592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45959.152886342592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45959.152886342592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45959.152886342592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45959.152886342592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45959.152886342592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45959.152886342592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45959.152886342592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45959.152886342592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45959.152886342592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45959.152886342592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45959.152886342592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45959.152886342592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45959.152886342592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45959.152886342592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45959.152886342592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45959.152886342592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45959.152886342592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45959.152886342592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45959.152886342592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45959.152886342592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45959.152886342592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45959.152886342592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45959.152886342592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45959.152886342592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45959.152886342592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45959.152886342592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45959.152886342592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45959.152886342592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45959.152886342592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45959.152886342592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45959.152886342592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45959.152886342592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45959.152886342592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45959.152886342592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45959.152886342592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45959.152886342592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45959.152886342592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45959.152886342592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45959.152886342592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45959.152886342592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45959.152886342592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45959.152886342592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45959.152886342592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45959.152886342592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45959.152886342592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45959.152886342592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45959.152886342592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45959.152886342592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45959.152886342592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45959.152886342592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45959.152886342592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45959.152886342592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45959.152886342592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45959.152886342592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45959.152886342592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45959.152886342592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45959.152886342592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45959.152886342592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45959.152886342592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45959.152886342592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45959.152886342592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45959.152886342592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45959.152886342592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45959.152886342592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45959.152886342592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45959.152886342592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45959.152886342592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45959.152886342592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45959.152886342592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45959.152886342592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45959.152886342592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45959.152886342592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45959.152886342592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45959.152886342592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45959.152886342592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45959.152886342592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45959.152886342592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45959.152886342592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45959.152886342592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45959.152886342592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45959.152886342592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45959.152886342592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45959.152886342592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45959.152886342592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45959.152886342592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45959.152886342592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45959.152886342592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45959.152886342592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45959.152886342592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45959.152886342592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45959.152886342592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45959.152886342592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45959.152886342592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45959.152886342592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45959.152886342592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45959.152886342592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45959.152886342592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45959.152886342592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45959.152886342592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45959.152886342592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45959.152886342592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45959.152886342592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45959.152886342592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45959.152886342592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45959.152886342592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45959.152886342592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45959.152886342592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45959.152886342592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45959.152886342592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45959.152886342592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45959.152886342592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45959.152886342592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45959.152886342592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45959.152886342592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45959.152886342592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45959.152886342592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45959.152886342592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45959.152886342592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45959.152886342592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45959.152886342592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45959.152886342592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45959.152886342592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45959.152886342592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45959.152886342592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45959.152886342592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45959.152886342592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45959.152886342592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45959.152886342592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45959.152886342592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45959.152886342592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45959.152886342592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45959.152886342592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45959.152886342592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45959.152886342592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45959.152886342592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45959.152886342592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45959.152886342592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45959.152886342592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45959.152886342592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45959.152886342592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45959.152886342592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45959.152886342592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45959.152886342592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45959.152886342592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45959.152886342592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45959.152886342592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45959.152886342592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45959.152886342592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45959.152886342592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45959.152886342592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45959.152886342592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45959.152886342592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45959.152886342592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45959.152886342592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45959.152886342592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45959.152886342592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45959.152886342592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45959.152886342592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45959.152886342592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45959.152886342592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45959.152886342592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45959.152886342592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45959.152886342592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45959.152886342592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45959.152886342592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45959.152886342592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45959.152886342592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45959.152886342592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45959.152886342592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45959.152886342592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45959.152886342592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45959.152886342592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45959.152886342592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45959.152886342592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45959.152886342592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45959.152886342592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45959.152886342592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45959.152886342592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45959.152886342592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45959.152886342592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45959.152886342592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45959.152886342592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45959.152886342592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45959.152886342592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45959.152886342592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45959.152886342592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45959.152886342592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45959.152886342592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45959.152886342592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45959.152886342592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45959.152886342592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45959.152886342592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45959.152886342592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45959.152886342592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45959.152886342592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45959.152886342592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45959.152886342592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45959.152886342592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45959.152886342592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45959.152886342592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45959.152886342592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45959.152886342592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45959.152886342592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45959.152886342592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45959.152886342592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45959.152886342592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45959.152886342592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45959.152886342592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45959.152886342592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45959.152886342592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45959.152886342592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45959.152886342592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45959.152886342592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45959.152886342592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45959.152886342592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45959.152886342592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45959.152886342592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45959.152886342592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45959.152886342592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45959.152886342592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45959.152886342592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45959.152886342592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45959.152886342592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45959.152886342592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45959.152886342592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45959.152886342592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45959.152886342592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45959.152886342592</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39120</v>
      </c>
      <c r="B2" s="94" t="str">
        <f>IFERROR(VLOOKUP(D2,DB!A:K,11,0),"")</f>
        <v>R4</v>
      </c>
      <c r="C2" s="97">
        <v>1</v>
      </c>
      <c r="D2" s="94" t="s">
        <v>35092</v>
      </c>
      <c r="E2" s="98" t="s">
        <v>39021</v>
      </c>
      <c r="F2" s="99">
        <v>45703.480717592596</v>
      </c>
      <c r="G2" s="100">
        <f ca="1">IFERROR(NOW()-F2,"")</f>
        <v>255.6721686342571</v>
      </c>
      <c r="H2" s="99">
        <v>45703.474768518521</v>
      </c>
      <c r="I2" s="99" t="str">
        <f>IFERROR(VLOOKUP(D2,DB!A:F,6,0),"")</f>
        <v>SCECO</v>
      </c>
      <c r="J2" s="99" t="str">
        <f>IFERROR(VLOOKUP(D2,DB!A:G,7,0),"")</f>
        <v>Dead</v>
      </c>
      <c r="K2" s="101" t="s">
        <v>39121</v>
      </c>
      <c r="L2" s="94" t="str">
        <f>IFERROR(VLOOKUP(D2,DB!A:I,9,0),"")</f>
        <v>Latis</v>
      </c>
    </row>
    <row r="3" spans="1:16" ht="33.75" customHeight="1">
      <c r="A3" s="119" t="s">
        <v>39122</v>
      </c>
      <c r="B3" s="119" t="str">
        <f>IFERROR(VLOOKUP(D3,DB!A:K,11,0),"")</f>
        <v>R4</v>
      </c>
      <c r="C3" s="120">
        <v>1</v>
      </c>
      <c r="D3" s="94" t="s">
        <v>28045</v>
      </c>
      <c r="E3" s="98" t="s">
        <v>39021</v>
      </c>
      <c r="F3" s="123">
        <v>45958.875694444447</v>
      </c>
      <c r="G3" s="124">
        <f ca="1">IFERROR(NOW()-F3,"")</f>
        <v>0.27719178240658948</v>
      </c>
      <c r="H3" s="123">
        <v>45958.746076388888</v>
      </c>
      <c r="I3" s="119" t="str">
        <f>IFERROR(VLOOKUP(D3,DB!A:F,6,0),"")</f>
        <v>SCECO</v>
      </c>
      <c r="J3" s="119" t="str">
        <f>IFERROR(VLOOKUP(D3,DB!A:G,7,0),"")</f>
        <v>Dead</v>
      </c>
      <c r="K3" s="125" t="s">
        <v>39123</v>
      </c>
      <c r="L3" s="121" t="str">
        <f>IFERROR(VLOOKUP(D3,DB!A:I,9,0),"")</f>
        <v>Latis</v>
      </c>
    </row>
    <row r="4" spans="1:16" ht="15" customHeight="1">
      <c r="A4" s="119" t="s">
        <v>39124</v>
      </c>
      <c r="B4" s="119" t="str">
        <f>IFERROR(VLOOKUP(D4,DB!A:K,11,0),"")</f>
        <v>R4</v>
      </c>
      <c r="C4" s="120">
        <v>1</v>
      </c>
      <c r="D4" s="94" t="s">
        <v>30476</v>
      </c>
      <c r="E4" s="98" t="s">
        <v>39021</v>
      </c>
      <c r="F4" s="123">
        <v>45958.924305555556</v>
      </c>
      <c r="G4" s="124">
        <f ca="1">IFERROR(NOW()-F4,"")</f>
        <v>0.22858067129709525</v>
      </c>
      <c r="H4" s="123">
        <v>45958.887465277781</v>
      </c>
      <c r="I4" s="119" t="str">
        <f>IFERROR(VLOOKUP(D4,DB!A:F,6,0),"")</f>
        <v>SCECO</v>
      </c>
      <c r="J4" s="119" t="str">
        <f>IFERROR(VLOOKUP(D4,DB!A:G,7,0),"")</f>
        <v>In progress</v>
      </c>
      <c r="K4" s="125" t="s">
        <v>39125</v>
      </c>
      <c r="L4" s="121" t="str">
        <f>IFERROR(VLOOKUP(D4,DB!A:I,9,0),"")</f>
        <v>Latis</v>
      </c>
    </row>
    <row r="5" spans="1:16" ht="15" customHeight="1">
      <c r="A5" s="119"/>
      <c r="B5" s="119" t="str">
        <f>IFERROR(VLOOKUP(D5,DB!A:K,11,0),"")</f>
        <v/>
      </c>
      <c r="C5" s="120"/>
      <c r="D5" s="121"/>
      <c r="E5" s="98"/>
      <c r="F5" s="123"/>
      <c r="G5" s="124">
        <f ca="1">IFERROR(NOW()-F5,"")</f>
        <v>45959.152886226853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45959.152886226853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45959.152886226853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45959.152886226853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45959.152886226853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45959.152886226853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45959.152886226853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45959.152886226853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45959.152886226853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45959.152886226853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45959.152886226853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45959.152886226853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45959.152886226853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45959.152886226853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45959.152886226853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45959.152886226853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45959.152886226853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45959.152886226853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45959.152886226853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45959.152886226853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45959.152886226853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45959.152886226853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45959.152886226853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45959.152886226853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45959.152886226853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45959.152886226853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45959.152886226853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45959.152886226853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45959.152886226853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45959.152886226853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45959.152886226853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45959.152886226853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45959.152886226853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45959.152886226853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45959.152886226853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45959.152886226853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45959.152886226853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45959.152886226853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45959.152886226853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45959.152886226853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45959.152886226853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45959.152886226853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45959.152886226853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45959.152886226853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45959.152886226853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45959.152886226853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45959.152886226853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45959.152886226853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45959.152886226853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45959.152886226853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45959.152886226853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45959.152886226853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45959.152886226853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45959.152886226853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45959.152886226853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45959.152886226853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45959.152886226853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45959.152886226853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45959.152886226853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45959.152886226853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45959.152886226853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45959.152886226853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45959.152886226853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45959.152886226853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45959.152886226853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45959.152886226853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45959.152886226853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45959.152886226853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45959.152886226853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45959.152886226853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45959.152886226853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45959.152886226853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45959.152886226853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45959.152886226853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45959.152886226853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45959.152886226853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45959.152886226853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45959.152886226853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45959.152886226853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45959.152886226853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45959.152886226853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45959.152886226853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45959.152886226853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45959.152886226853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45959.152886226853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45959.152886226853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45959.152886226853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45959.152886226853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45959.152886226853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45959.152886226853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45959.152886226853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45959.152886226853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45959.152886226853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45959.152886226853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45959.152886226853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45959.152886226853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45959.152886226853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45959.152886226853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45959.152886226853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45959.152886226853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45959.152886226853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45959.152886226853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45959.152886226853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45959.152886226853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45959.152886226853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45959.152886226853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45959.152886226853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45959.152886226853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45959.152886226853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45959.152886226853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45959.152886226853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45959.152886226853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45959.152886226853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45959.152886226853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45959.152886226853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45959.152886226853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45959.152886226853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45959.152886226853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45959.152886226853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45959.152886226853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45959.152886226853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45959.152886226853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45959.152886226853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45959.152886226853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45959.152886226853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45959.152886226853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45959.152886226853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45959.152886226853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45959.152886226853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45959.152886226853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45959.152886226853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45959.152886226853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45959.152886226853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45959.152886226853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45959.152886226853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45959.152886226853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45959.152886226853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45959.152886226853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45959.152886226853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45959.152886226853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45959.152886226853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45959.152886226853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45959.152886226853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45959.152886226853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45959.152886226853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45959.152886226853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45959.152886226853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45959.152886226853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45959.152886226853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45959.152886226853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45959.152886226853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45959.152886226853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45959.152886226853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45959.152886226853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45959.152886226853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45959.152886226853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45959.152886226853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45959.152886226853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45959.152886226853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45959.152886226853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45959.152886226853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45959.152886226853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45959.152886226853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45959.152886226853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45959.152886226853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45959.152886226853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45959.152886226853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45959.152886226853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45959.152886226853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45959.152886226853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45959.152886226853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45959.152886226853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45959.152886226853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45959.152886226853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45959.152886226853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45959.152886226853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45959.152886226853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67.320826041664986</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39108</v>
      </c>
      <c r="F3" s="38">
        <v>45926.188877314817</v>
      </c>
      <c r="G3" s="144">
        <f t="shared" ref="G3" ca="1" si="0">IFERROR(NOW()-F3,"")</f>
        <v>32.964008912036661</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39108</v>
      </c>
      <c r="F4" s="153">
        <v>45948.661111111112</v>
      </c>
      <c r="G4" s="154">
        <f ca="1">IFERROR(NOW()-F4,"")</f>
        <v>10.491775115740893</v>
      </c>
      <c r="H4" s="153">
        <v>45948.661111111112</v>
      </c>
      <c r="I4" s="152" t="str">
        <f>IFERROR(VLOOKUP(D4,DB!A:F,6,0),"")</f>
        <v>SCECO</v>
      </c>
      <c r="J4" s="152" t="str">
        <f>IFERROR(VLOOKUP(D4,DB!A:G,7,0),"")</f>
        <v>Dead</v>
      </c>
      <c r="K4" s="152" t="s">
        <v>39131</v>
      </c>
      <c r="L4" s="152" t="str">
        <f>IFERROR(VLOOKUP(D4,DB!A:I,9,0),"")</f>
        <v>Latis</v>
      </c>
    </row>
    <row r="5" spans="1:13" ht="30.75">
      <c r="A5" s="152" t="s">
        <v>39132</v>
      </c>
      <c r="B5" s="152" t="str">
        <f>IFERROR(VLOOKUP(D5,DB!A:K,11,0),"")</f>
        <v>R5</v>
      </c>
      <c r="C5" s="152">
        <v>1</v>
      </c>
      <c r="D5" s="152" t="s">
        <v>33291</v>
      </c>
      <c r="E5" s="152" t="s">
        <v>39021</v>
      </c>
      <c r="F5" s="153">
        <v>45959.08829861111</v>
      </c>
      <c r="G5" s="154">
        <f ca="1">IFERROR(NOW()-F5,"")</f>
        <v>6.4587615743221249E-2</v>
      </c>
      <c r="H5" s="153">
        <v>45959.045960648145</v>
      </c>
      <c r="I5" s="152" t="str">
        <f>IFERROR(VLOOKUP(D5,DB!A:F,6,0),"")</f>
        <v>SCECO</v>
      </c>
      <c r="J5" s="152" t="str">
        <f>IFERROR(VLOOKUP(D5,DB!A:G,7,0),"")</f>
        <v>Good</v>
      </c>
      <c r="K5" s="152" t="s">
        <v>39133</v>
      </c>
      <c r="L5" s="152" t="str">
        <f>IFERROR(VLOOKUP(D5,DB!A:I,9,0),"")</f>
        <v>Latis</v>
      </c>
    </row>
    <row r="6" spans="1:13" ht="15">
      <c r="A6" s="152"/>
      <c r="B6" s="152" t="str">
        <f>IFERROR(VLOOKUP(D6,DB!A:K,11,0),"")</f>
        <v/>
      </c>
      <c r="C6" s="152"/>
      <c r="D6" s="152"/>
      <c r="E6" s="152"/>
      <c r="F6" s="153"/>
      <c r="G6" s="154">
        <f ca="1">IFERROR(NOW()-F6,"")</f>
        <v>45959.152886226853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45959.152886226853</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45959.152886226853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45959.152886226853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45959.152886226853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45959.152886226853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45959.152886226853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45959.152886226853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45959.152886226853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45959.152886226853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45959.152886226853</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45959.152886226853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45959.152886226853</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45959.152886226853</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45959.152886226853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45959.152886226853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45959.152886226853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45959.152886226853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45959.152886226853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45959.152886226853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45959.152886226853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45959.152886226853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45959.152886226853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45959.152886226853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45959.152886226853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45959.152886226853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45959.152886226853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45959.152886226853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45959.152886226853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45959.152886226853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45959.152886226853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45959.152886226853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45959.152886226853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45959.152886226853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45959.152886226853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45959.152886226853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45959.152886226853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45959.152886226853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45959.152886226853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45959.152886226853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45959.152886226853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45959.152886226853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45959.152886226853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45959.152886226853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45959.152886226853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45959.152886226853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45959.152886226853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45959.152886226853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45959.152886226853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45959.152886226853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45959.152886226853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45959.152886226853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45959.152886226853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45959.152886226853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45959.152886226853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45959.152886226853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45959.152886226853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45959.152886226853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45959.152886226853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45959.152886226853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45959.152886226853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45959.152886226853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45959.152886226853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45959.152886226853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45959.152886226853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45959.152886226853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45959.152886226853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45959.152886226853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45959.152886226853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45959.152886226853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45959.152886226853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45959.152886226853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45959.152886226853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45959.152886226853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45959.152886226853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45959.152886226853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45959.152886226853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45959.152886226853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45959.152886226853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45959.152886226853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45959.152886226853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45959.152886226853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45959.152886226853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45959.152886226853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45959.152886226853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45959.152886226853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45959.152886226853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45959.152886226853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45959.152886226853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45959.152886226853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45959.152886226853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45959.152886226853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45959.152886226853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45959.152886226853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45959.152886226853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45959.152886226853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45959.152886226853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45959.152886226853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45959.152886226853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45959.152886226853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45959.152886226853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45959.152886226853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45959.152886226853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45959.152886226853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45959.152886226853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45959.152886226853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45959.152886226853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45959.152886226853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45959.152886226853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45959.152886226853</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45959.152886226853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45959.152886226853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45959.152886226853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45959.152886226853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45959.152886226853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45959.152886226853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45959.152886226853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45959.152886226853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45959.152886226853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45959.152886226853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45959.152886226853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45959.152886226853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45959.152886226853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45959.152886226853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45959.152886226853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45959.152886226853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45959.152886226853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45959.152886226853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45959.152886226853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45959.152886226853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45959.152886226853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45959.152886226853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45959.152886226853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45959.152886226853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45959.152886226853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45959.152886226853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45959.152886226853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45959.152886226853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45959.152886226853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45959.152886226853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45959.152886226853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45959.152886226853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45959.152886226853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45959.152886226853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45959.152886226853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45959.152886226853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45959.152886226853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45959.152886226853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45959.152886226853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45959.152886226853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45959.152886226853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45959.152886226853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45959.152886226853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45959.152886226853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45959.152886226853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45959.152886226853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45959.152886226853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45959.152886226853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45959.152886226853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45959.152886226853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45959.152886226853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45959.152886226853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45959.152886226853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45959.152886226853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45959.152886226853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45959.152886226853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45959.152886226853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45959.152886226853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45959.152886226853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45959.152886226853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45959.152886226853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45959.152886226853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45959.152886226853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45959.152886226853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45959.152886226853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45959.152886226853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45959.152886226853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45959.152886226853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45959.152886226853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45959.152886226853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45959.152886226853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45959.152886226853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45959.152886226853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45959.152886226853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45959.152886226853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45959.152886226853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45959.152886226853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45959.152886226853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45959.152886226853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45959.152886226853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45959.152886226853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45959.152886226853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45959.152886226853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45959.152886226853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45959.152886226853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45959.152886226853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45959.152886226853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45959.152886226853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45959.152886226853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45959.152886226853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45959.152886226853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45959.152886226853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45959.152886226853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45959.152886226853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45959.152886226853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45959.152886226853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45959.152886226853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45959.152886226853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45959.152886226853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45959.152886226853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45959.152886226853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45959.152886226853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45959.152886226853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45959.152886226853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45959.152886226853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45959.152886226853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45959.152886226853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45959.152886226853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45959.152886226853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45959.152886226853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45959.152886226853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45959.152886226853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45959.152886226853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45959.152886226853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45959.152886226853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45959.152886226853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45959.152886226853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45959.152886226853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45959.152886226853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45959.152886226853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45959.152886226853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45959.152886226853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45959.152886226853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45959.152886226853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45959.152886226853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45959.152886226853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45959.152886226853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45959.152886226853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45959.152886226853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45959.152886226853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45959.152886226853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45959.152886226853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45959.152886226853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45959.152886226853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45959.152886226853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45959.152886226853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45959.152886226853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45959.152886226853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45959.152886226853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45959.152886226853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45959.152886226853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45959.152886226853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45959.152886226853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45959.152886226853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45959.152886226853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45959.152886226853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45959.152886226853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45959.152886226853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45959.152886226853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45959.152886226853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45959.152886226853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45959.152886226853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45959.152886226853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45959.152886226853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45959.152886226853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45959.152886226853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45959.152886226853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45959.152886226853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45959.152886226853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45959.152886226853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45959.152886226853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45959.152886226853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45959.152886226853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45959.152886226853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45959.152886226853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45959.152886226853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45959.152886226853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45959.152886226853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45959.152886226853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45959.152886226853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45959.152886226853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45959.152886226853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45959.152886226853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45959.152886226853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45959.152886226853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45959.152886226853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45959.152886226853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45959.152886226853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45959.152886226853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45959.152886226853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45959.152886226853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45959.152886226853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45959.152886226853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45959.152886226853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45959.152886226853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45959.152886226853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45959.152886226853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45959.152886226853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45959.152886226853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45959.152886226853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45959.152886226853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45959.152886226853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45959.152886226853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45959.152886226853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45959.152886226853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45959.152886226853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45959.152886226853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45959.152886226853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45959.152886226853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45959.152886226853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45959.152886226853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45959.152886226853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45959.152886226853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45959.152886226853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45959.152886226853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45959.152886226853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45959.152886226853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45959.152886226853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45959.152886226853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45959.152886226853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45959.152886226853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45959.152886226853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45959.152886226853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45959.152886226853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45959.152886226853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45959.152886226853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45959.152886226853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45959.152886226853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45959.152886226853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45959.152886226853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45959.152886226853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45959.152886226853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45959.152886226853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45959.152886226853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45959.152886226853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45959.152886226853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45959.152886226853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45959.152886226853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45959.152886226853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45959.152886226853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45959.152886226853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45959.152886226853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45959.152886226853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45959.152886226853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45959.152886226853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45959.152886226853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45959.152886226853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45959.152886226853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45959.152886226853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45959.152886226853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45959.152886226853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45959.152886226853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45959.152886226853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45959.152886226853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45959.152886226853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45959.152886226853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45959.152886226853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45959.152886226853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45959.152886226853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45959.152886226853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45959.152886226853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45959.152886226853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45959.152886226853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45959.152886226853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45959.152886226853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45959.152886226853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45959.152886226853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45959.152886226853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45959.152886226853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45959.152886226853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45959.152886226853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45959.152886226853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45959.152886226853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45959.152886226853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45959.152886226853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45959.152886226853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45959.152886226853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45959.152886226853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45959.152886226853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45959.152886226853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45959.152886226853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45959.152886226853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45959.152886226853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45959.152886226853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45959.152886226853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45959.152886226853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45959.152886226853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45959.152886226853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45959.152886226853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45959.152886226853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45959.152886226853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45959.152886226853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45959.152886226853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45959.152886226853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45959.152886226853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45959.152886226853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45959.152886226853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45959.152886226853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45959.152886226853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45959.152886226853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45959.152886226853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45959.152886226853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45959.152886226853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45959.152886226853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45959.152886226853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45959.152886226853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45959.152886226853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45959.152886226853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45959.152886226853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45959.152886226853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45959.152886226853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45959.152886226853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45959.152886226853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45959.152886226853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45959.152886226853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45959.152886226853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45959.152886226853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45959.152886226853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45959.152886226853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45959.152886226853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45959.152886226853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45959.152886226853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45959.152886226853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45959.152886226853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45959.152886226853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45959.152886226853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45959.152886226853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45959.152886226853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45959.152886226853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45959.152886226853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45959.152886226853</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K8" sqref="K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39134</v>
      </c>
      <c r="B2" s="173" t="str">
        <f>IFERROR(VLOOKUP(D2,DB!A:K,11,0),"")</f>
        <v>R6</v>
      </c>
      <c r="C2" s="174">
        <v>1</v>
      </c>
      <c r="D2" s="173" t="s">
        <v>34919</v>
      </c>
      <c r="E2" s="106" t="s">
        <v>39021</v>
      </c>
      <c r="F2" s="175">
        <v>45958.779328703706</v>
      </c>
      <c r="G2" s="116">
        <f ca="1">IFERROR(NOW()-F2,"-")</f>
        <v>0.37355752314761048</v>
      </c>
      <c r="H2" s="175">
        <v>45958.773611111108</v>
      </c>
      <c r="I2" s="173" t="str">
        <f>IFERROR(VLOOKUP(D2,DB!A:F,6,0),"")</f>
        <v>Generator-SG</v>
      </c>
      <c r="J2" s="173" t="str">
        <f>IFERROR(VLOOKUP(D2,DB!A:G,7,0),"")</f>
        <v>Vandalized</v>
      </c>
      <c r="K2" s="176" t="s">
        <v>39135</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45959.152886226853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45959.152886226853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45959.152886226853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45959.152886226853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45959.152886226853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45959.152886226853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45959.152886226853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45959.152886226853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45959.152886226853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45959.152886226853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45959.152886226853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45959.152886226853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45959.152886226853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45959.152886226853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45959.152886226853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45959.152886226853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45959.152886226853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45959.152886226853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45959.152886226853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45959.152886226853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45959.152886226853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45959.152886226853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45959.152886226853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45959.152886226853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45959.152886226853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45959.152886226853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45959.152886226853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45959.152886226853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45959.152886226853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45959.152886226853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45959.152886226853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45959.152886226853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45959.152886226853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45959.152886226853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45959.152886226853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45959.152886226853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45959.152886226853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45959.152886226853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45959.152886226853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45959.152886226853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45959.152886226853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45959.152886226853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45959.152886226853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45959.152886226853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45959.152886226853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45959.152886226853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45959.152886226853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45959.152886226853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45959.152886226853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45959.152886226853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45959.152886226853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45959.152886226853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45959.152886226853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45959.152886226853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45959.152886226853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45959.152886226853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45959.152886226853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45959.152886226853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45959.152886226853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45959.152886226853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45959.152886226853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45959.152886226853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45959.152886226853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45959.152886226853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45959.152886226853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45959.152886226853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45959.152886226853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45959.152886226853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45959.152886226853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45959.152886226853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45959.152886226853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45959.152886226853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45959.152886226853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45959.152886226853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45959.152886226853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45959.152886226853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45959.152886226853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45959.152886226853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45959.152886226853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45959.152886226853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45959.152886226853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45959.152886226853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45959.152886226853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45959.152886226853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45959.152886226853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45959.152886226853</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2025-10-29T00:41:50Z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