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679" documentId="13_ncr:1_{F6CB121F-512D-4AA6-A0C1-0FB36C537598}" xr6:coauthVersionLast="47" xr6:coauthVersionMax="47" xr10:uidLastSave="{D546ABEA-361F-4E7B-9B47-149A6F3AA09D}"/>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<sst xmlns="http://schemas.openxmlformats.org/spreadsheetml/2006/main" count="179027" uniqueCount="39107">
  <si>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</si>
  <si>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</si>
  <si>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</si>
  <si>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</si>
  <si>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</si>
  <si>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</si>
  <si>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</si>
  <si>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</si>
  <si>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</si>
  <si>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</si>
  <si>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</si>
  <si>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</si>
  <si>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</si>
  <si>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</si>
  <si>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</si>
  <si>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</si>
  <si>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</si>
  <si>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</si>
  <si>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</si>
  <si>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</si>
  <si>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</si>
  <si>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</si>
  <si>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</si>
  <si>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</si>
  <si>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</si>
  <si>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</si>
  <si>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</si>
  <si>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</si>
  <si>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</si>
  <si>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</si>
  <si>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</si>
  <si>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</si>
  <si>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</si>
  <si>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</si>
  <si>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</si>
  <si>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</si>
  <si>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</si>
  <si>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</si>
  <si>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</si>
  <si>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</si>
  <si>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</si>
  <si>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</si>
  <si>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</si>
  <si>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</si>
  <si>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</si>
  <si>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</si>
  <si>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</si>
  <si>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</si>
  <si>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</si>
  <si>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</si>
  <si>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</si>
  <si>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</si>
  <si>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</si>
  <si>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</si>
  <si>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</si>
  <si>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</si>
  <si>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</si>
  <si>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</si>
  <si>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</si>
  <si>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</si>
  <si>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</si>
  <si>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</si>
  <si>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</si>
  <si>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</si>
  <si>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</si>
  <si>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</si>
  <si>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</si>
  <si>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</si>
  <si>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</si>
  <si>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</si>
  <si>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</si>
  <si>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</si>
  <si>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</si>
  <si>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</si>
  <si>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</si>
  <si>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</si>
  <si>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</si>
  <si>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</si>
  <si>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</si>
  <si>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</si>
  <si>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</si>
  <si>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</si>
  <si>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</si>
  <si>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</si>
  <si>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</si>
  <si>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</si>
  <si>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</si>
  <si>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</si>
  <si>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</si>
  <si>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</si>
  <si>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</si>
  <si>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</si>
  <si>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</si>
  <si>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</si>
  <si>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</si>
  <si>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</si>
  <si>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</si>
  <si>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</si>
  <si>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</si>
  <si>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</si>
  <si>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</si>
  <si>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</si>
  <si>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</si>
  <si>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</si>
  <si>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</si>
  <si>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</si>
  <si>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</si>
  <si>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</si>
  <si>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</si>
  <si>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</si>
  <si>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</si>
  <si>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</si>
  <si>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</si>
  <si>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</si>
  <si>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</si>
  <si>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</si>
  <si>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</si>
  <si>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</si>
  <si>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</si>
  <si>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</si>
  <si>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</si>
  <si>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</si>
  <si>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</si>
  <si>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</si>
  <si>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</si>
  <si>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</si>
  <si>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</si>
  <si>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</si>
  <si>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</si>
  <si>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</si>
  <si>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</si>
  <si>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</si>
  <si>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</si>
  <si>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</si>
  <si>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</si>
  <si>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</si>
  <si>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</si>
  <si>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</si>
  <si>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</si>
  <si>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</si>
  <si>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</si>
  <si>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</si>
  <si>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</si>
  <si>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</si>
  <si>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</si>
  <si>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</si>
  <si>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</si>
  <si>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</si>
  <si>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</si>
  <si>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</si>
  <si>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</si>
  <si>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</si>
  <si>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</si>
  <si>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</si>
  <si>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</si>
  <si>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</si>
  <si>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</si>
  <si>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</si>
  <si>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</si>
  <si>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</si>
  <si>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</si>
  <si>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</si>
  <si>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</si>
  <si>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</si>
  <si>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</si>
  <si>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</si>
  <si>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</si>
  <si>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</si>
  <si>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</si>
  <si>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</si>
  <si>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</si>
  <si>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</si>
  <si>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</si>
  <si>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</si>
  <si>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</si>
  <si>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</si>
  <si>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</si>
  <si>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</si>
  <si>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</si>
  <si>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</si>
  <si>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</si>
  <si>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</si>
  <si>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</si>
  <si>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</si>
  <si>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</si>
  <si>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</si>
  <si>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</si>
  <si>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</si>
  <si>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</si>
  <si>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</si>
  <si>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</si>
  <si>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</si>
  <si>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</si>
  <si>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</si>
  <si>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</si>
  <si>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</si>
  <si>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</si>
  <si>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</si>
  <si>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</si>
  <si>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</si>
  <si>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</si>
  <si>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</si>
  <si>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</si>
  <si>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</si>
  <si>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</si>
  <si>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</si>
  <si>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</si>
  <si>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</si>
  <si>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</si>
  <si>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</si>
  <si>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</si>
  <si>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</si>
  <si>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</si>
  <si>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</si>
  <si>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</si>
  <si>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</si>
  <si>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</si>
  <si>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</si>
  <si>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</si>
  <si>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</si>
  <si>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</si>
  <si>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</si>
  <si>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</si>
  <si>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</si>
  <si>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</si>
  <si>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</si>
  <si>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</si>
  <si>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</si>
  <si>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</si>
  <si>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</si>
  <si>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</si>
  <si>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</si>
  <si>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</si>
  <si>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</si>
  <si>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</si>
  <si>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</si>
  <si>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</si>
  <si>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</si>
  <si>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</si>
  <si>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</si>
  <si>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</si>
  <si>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</si>
  <si>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</si>
  <si>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</si>
  <si>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</si>
  <si>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</si>
  <si>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</si>
  <si>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</si>
  <si>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</si>
  <si>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</si>
  <si>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</si>
  <si>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</si>
  <si>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</si>
  <si>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</si>
  <si>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</si>
  <si>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</si>
  <si>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</si>
  <si>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</si>
  <si>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</si>
  <si>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</si>
  <si>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</si>
  <si>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</si>
  <si>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</si>
  <si>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</si>
  <si>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</si>
  <si>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</si>
  <si>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</si>
  <si>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</si>
  <si>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</si>
  <si>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</si>
  <si>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</si>
  <si>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</si>
  <si>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</si>
  <si>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</si>
  <si>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</si>
  <si>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</si>
  <si>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</si>
  <si>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</si>
  <si>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</si>
  <si>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</si>
  <si>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</si>
  <si>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</si>
  <si>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</si>
  <si>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</si>
  <si>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</si>
  <si>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</si>
  <si>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</si>
  <si>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</si>
  <si>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</si>
  <si>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</si>
  <si>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</si>
  <si>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</si>
  <si>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</si>
  <si>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</si>
  <si>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</si>
  <si>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</si>
  <si>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</si>
  <si>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</si>
  <si>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</si>
  <si>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</si>
  <si>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</si>
  <si>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</si>
  <si>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</si>
  <si>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</si>
  <si>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</si>
  <si>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</si>
  <si>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</si>
  <si>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</si>
  <si>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</si>
  <si>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</si>
  <si>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</si>
  <si>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</si>
  <si>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</si>
  <si>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</si>
  <si>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</si>
  <si>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</si>
  <si>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</si>
  <si>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</si>
  <si>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</si>
  <si>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</si>
  <si>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</si>
  <si>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</si>
  <si>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</si>
  <si>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</si>
  <si>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</si>
  <si>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</si>
  <si>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</si>
  <si>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</si>
  <si>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</si>
  <si>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</si>
  <si>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</si>
  <si>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</si>
  <si>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</si>
  <si>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</si>
  <si>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</si>
  <si>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</si>
  <si>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</si>
  <si>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</si>
  <si>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</si>
  <si>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</si>
  <si>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</si>
  <si>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</si>
  <si>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</si>
  <si>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</si>
  <si>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</si>
  <si>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</si>
  <si>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</si>
  <si>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</si>
  <si>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</si>
  <si>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</si>
  <si>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</si>
  <si>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</si>
  <si>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</si>
  <si>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</si>
  <si>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</si>
  <si>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</si>
  <si>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</si>
  <si>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</si>
  <si>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</si>
  <si>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</si>
  <si>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</si>
  <si>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</si>
  <si>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</si>
  <si>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</si>
  <si>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</si>
  <si>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</si>
  <si>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</si>
  <si>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</si>
  <si>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</si>
  <si>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</si>
  <si>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</si>
  <si>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</si>
  <si>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</si>
  <si>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</si>
  <si>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</si>
  <si>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</si>
  <si>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</si>
  <si>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</si>
  <si>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</si>
  <si>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</si>
  <si>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</si>
  <si>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</si>
  <si>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</si>
  <si>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</si>
  <si>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</si>
  <si>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</si>
  <si>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</si>
  <si>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</si>
  <si>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</si>
  <si>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</si>
  <si>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</si>
  <si>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</si>
  <si>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</si>
  <si>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</si>
  <si>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</si>
  <si>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</si>
  <si>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</si>
  <si>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</si>
  <si>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</si>
  <si>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</si>
  <si>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</si>
  <si>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</si>
  <si>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</si>
  <si>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</si>
  <si>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</si>
  <si>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</si>
  <si>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</si>
  <si>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</si>
  <si>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</si>
  <si>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</si>
  <si>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</si>
  <si>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</si>
  <si>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</si>
  <si>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</si>
  <si>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</si>
  <si>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</si>
  <si>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</si>
  <si>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</si>
  <si>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</si>
  <si>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</si>
  <si>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</si>
  <si>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</si>
  <si>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</si>
  <si>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</si>
  <si>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</si>
  <si>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</si>
  <si>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</si>
  <si>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</si>
  <si>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</si>
  <si>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</si>
  <si>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</si>
  <si>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</si>
  <si>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</si>
  <si>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</si>
  <si>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</si>
  <si>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</si>
  <si>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</si>
  <si>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</si>
  <si>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</si>
  <si>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</si>
  <si>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</si>
  <si>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</si>
  <si>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</si>
  <si>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</si>
  <si>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</si>
  <si>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</si>
  <si>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</si>
  <si>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</si>
  <si>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</si>
  <si>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</si>
  <si>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</si>
  <si>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</si>
  <si>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</si>
  <si>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</si>
  <si>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</si>
  <si>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</si>
  <si>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</si>
  <si>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</si>
  <si>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</si>
  <si>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</si>
  <si>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</si>
  <si>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</si>
  <si>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</si>
  <si>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</si>
  <si>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</si>
  <si>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</si>
  <si>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</si>
  <si>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</si>
  <si>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</si>
  <si>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</si>
  <si>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</si>
  <si>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</si>
  <si>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</si>
  <si>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</si>
  <si>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</si>
  <si>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</si>
  <si>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</si>
  <si>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</si>
  <si>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</si>
  <si>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</si>
  <si>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</si>
  <si>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</si>
  <si>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</si>
  <si>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</si>
  <si>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</si>
  <si>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</si>
  <si>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</si>
  <si>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</si>
  <si>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</si>
  <si>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</si>
  <si>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</si>
  <si>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</si>
  <si>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</si>
  <si>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</si>
  <si>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</si>
  <si>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</si>
  <si>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</si>
  <si>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</si>
  <si>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</si>
  <si>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</si>
  <si>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</si>
  <si>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</si>
  <si>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</si>
  <si>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</si>
  <si>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</si>
  <si>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</si>
  <si>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</si>
  <si>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</si>
  <si>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</si>
  <si>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</si>
  <si>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</si>
  <si>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</si>
  <si>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</si>
  <si>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</si>
  <si>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</si>
  <si>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</si>
  <si>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</si>
  <si>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</si>
  <si>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</si>
  <si>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</si>
  <si>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</si>
  <si>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</si>
  <si>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</si>
  <si>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</si>
  <si>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</si>
  <si>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</si>
  <si>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</si>
  <si>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</si>
  <si>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</si>
  <si>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</si>
  <si>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</si>
  <si>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</si>
  <si>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</si>
  <si>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</si>
  <si>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</si>
  <si>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</si>
  <si>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</si>
  <si>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</si>
  <si>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</si>
  <si>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</si>
  <si>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</si>
  <si>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</si>
  <si>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</si>
  <si>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</si>
  <si>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</si>
  <si>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</si>
  <si>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</si>
  <si>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</si>
  <si>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</si>
  <si>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</si>
  <si>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</si>
  <si>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</si>
  <si>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</si>
  <si>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</si>
  <si>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</si>
  <si>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</si>
  <si>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</si>
  <si>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</si>
  <si>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</si>
  <si>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</si>
  <si>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</si>
  <si>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</si>
  <si>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</si>
  <si>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</si>
  <si>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</si>
  <si>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</si>
  <si>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</si>
  <si>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</si>
  <si>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</si>
  <si>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</si>
  <si>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</si>
  <si>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</si>
  <si>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</si>
  <si>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</si>
  <si>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</si>
  <si>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</si>
  <si>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</si>
  <si>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</si>
  <si>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</si>
  <si>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</si>
  <si>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</si>
  <si>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</si>
  <si>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</si>
  <si>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</si>
  <si>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</si>
  <si>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</si>
  <si>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</si>
  <si>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</si>
  <si>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</si>
  <si>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</si>
  <si>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</si>
  <si>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</si>
  <si>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</si>
  <si>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</si>
  <si>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</si>
  <si>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</si>
  <si>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</si>
  <si>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</si>
  <si>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</si>
  <si>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</si>
  <si>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</si>
  <si>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</si>
  <si>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</si>
  <si>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</si>
  <si>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</si>
  <si>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</si>
  <si>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</si>
  <si>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</si>
  <si>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</si>
  <si>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</si>
  <si>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</si>
  <si>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</si>
  <si>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</si>
  <si>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</si>
  <si>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</si>
  <si>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</si>
  <si>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</si>
  <si>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</si>
  <si>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</si>
  <si>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</si>
  <si>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</si>
  <si>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</si>
  <si>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</si>
  <si>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</si>
  <si>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</si>
  <si>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</si>
  <si>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</si>
  <si>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</si>
  <si>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</si>
  <si>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</si>
  <si>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</si>
  <si>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</si>
  <si>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</si>
  <si>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</si>
  <si>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</si>
  <si>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</si>
  <si>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</si>
  <si>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</si>
  <si>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</si>
  <si>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</si>
  <si>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</si>
  <si>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</si>
  <si>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</si>
  <si>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</si>
  <si>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</si>
  <si>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</si>
  <si>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</si>
  <si>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</si>
  <si>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</si>
  <si>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</si>
  <si>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</si>
  <si>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</si>
  <si>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</si>
  <si>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</si>
  <si>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</si>
  <si>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</si>
  <si>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</si>
  <si>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</si>
  <si>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</si>
  <si>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</si>
  <si>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</si>
  <si>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</si>
  <si>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</si>
  <si>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</si>
  <si>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</si>
  <si>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</si>
  <si>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</si>
  <si>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</si>
  <si>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</si>
  <si>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</si>
  <si>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</si>
  <si>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</si>
  <si>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</si>
  <si>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</si>
  <si>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</si>
  <si>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</si>
  <si>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</si>
  <si>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</si>
  <si>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</si>
  <si>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</si>
  <si>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</si>
  <si>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</si>
  <si>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</si>
  <si>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</si>
  <si>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</si>
  <si>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</si>
  <si>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</si>
  <si>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</si>
  <si>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</si>
  <si>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</si>
  <si>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</si>
  <si>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</si>
  <si>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</si>
  <si>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</si>
  <si>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</si>
  <si>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</si>
  <si>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</si>
  <si>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</si>
  <si>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</si>
  <si>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</si>
  <si>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</si>
  <si>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</si>
  <si>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</si>
  <si>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</si>
  <si>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</si>
  <si>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</si>
  <si>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</si>
  <si>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</si>
  <si>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</si>
  <si>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</si>
  <si>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</si>
  <si>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</si>
  <si>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</si>
  <si>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</si>
  <si>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</si>
  <si>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</si>
  <si>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</si>
  <si>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</si>
  <si>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</si>
  <si>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</si>
  <si>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</si>
  <si>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</si>
  <si>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</si>
  <si>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</si>
  <si>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</si>
  <si>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</si>
  <si>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</si>
  <si>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</si>
  <si>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</si>
  <si>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</si>
  <si>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</si>
  <si>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</si>
  <si>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</si>
  <si>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</si>
  <si>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</si>
  <si>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</si>
  <si>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</si>
  <si>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</si>
  <si>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</si>
  <si>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</si>
  <si>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</si>
  <si>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</si>
  <si>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</si>
  <si>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</si>
  <si>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</si>
  <si>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</si>
  <si>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</si>
  <si>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</si>
  <si>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</si>
  <si>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</si>
  <si>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</si>
  <si>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</si>
  <si>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</si>
  <si>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</si>
  <si>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</si>
  <si>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</si>
  <si>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</si>
  <si>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</si>
  <si>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</si>
  <si>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</si>
  <si>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</si>
  <si>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</si>
  <si>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</si>
  <si>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</si>
  <si>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</si>
  <si>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</si>
  <si>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</si>
  <si>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</si>
  <si>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</si>
  <si>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</si>
  <si>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</si>
  <si>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</si>
  <si>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</si>
  <si>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</si>
  <si>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</si>
  <si>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</si>
  <si>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</si>
  <si>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</si>
  <si>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</si>
  <si>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</si>
  <si>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</si>
  <si>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</si>
  <si>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</si>
  <si>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</si>
  <si>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</si>
  <si>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</si>
  <si>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</si>
  <si>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</si>
  <si>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</si>
  <si>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</si>
  <si>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</si>
  <si>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</si>
  <si>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</si>
  <si>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</si>
  <si>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</si>
  <si>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</si>
  <si>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</si>
  <si>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</si>
  <si>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</si>
  <si>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</si>
  <si>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</si>
  <si>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</si>
  <si>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</si>
  <si>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</si>
  <si>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</si>
  <si>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</si>
  <si>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</si>
  <si>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</si>
  <si>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</si>
  <si>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</si>
  <si>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</si>
  <si>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</si>
  <si>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</si>
  <si>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</si>
  <si>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</si>
  <si>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</si>
  <si>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</si>
  <si>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</si>
  <si>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</si>
  <si>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</si>
  <si>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</si>
  <si>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</si>
  <si>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</si>
  <si>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</si>
  <si>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</si>
  <si>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</si>
  <si>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</si>
  <si>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</si>
  <si>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</si>
  <si>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</si>
  <si>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</si>
  <si>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</si>
  <si>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</si>
  <si>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</si>
  <si>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</si>
  <si>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</si>
  <si>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</si>
  <si>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</si>
  <si>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</si>
  <si>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</si>
  <si>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</si>
  <si>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</si>
  <si>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</si>
  <si>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</si>
  <si>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</si>
  <si>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</si>
  <si>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</si>
  <si>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</si>
  <si>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</si>
  <si>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</si>
  <si>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</si>
  <si>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</si>
  <si>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</si>
  <si>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</si>
  <si>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</si>
  <si>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</si>
  <si>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</si>
  <si>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</si>
  <si>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</si>
  <si>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</si>
  <si>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</si>
  <si>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</si>
  <si>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</si>
  <si>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</si>
  <si>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</si>
  <si>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</si>
  <si>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</si>
  <si>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</si>
  <si>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</si>
  <si>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</si>
  <si>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</si>
  <si>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</si>
  <si>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</si>
  <si>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</si>
  <si>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</si>
  <si>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</si>
  <si>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</si>
  <si>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</si>
  <si>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</si>
  <si>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</si>
  <si>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</si>
  <si>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</si>
  <si>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</si>
  <si>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</si>
  <si>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</si>
  <si>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</si>
  <si>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</si>
  <si>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</si>
  <si>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</si>
  <si>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</si>
  <si>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</si>
  <si>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</si>
  <si>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</si>
  <si>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</si>
  <si>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</si>
  <si>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</si>
  <si>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</si>
  <si>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</si>
  <si>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</si>
  <si>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</si>
  <si>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</si>
  <si>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</si>
  <si>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</si>
  <si>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</si>
  <si>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</si>
  <si>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</si>
  <si>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</si>
  <si>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</si>
  <si>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</si>
  <si>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</si>
  <si>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</si>
  <si>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</si>
  <si>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</si>
  <si>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</si>
  <si>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</si>
  <si>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</si>
  <si>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</si>
  <si>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</si>
  <si>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</si>
  <si>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</si>
  <si>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</si>
  <si>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</si>
  <si>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</si>
  <si>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</si>
  <si>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</si>
  <si>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</si>
  <si>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</si>
  <si>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</si>
  <si>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</si>
  <si>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</si>
  <si>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</si>
  <si>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</si>
  <si>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</si>
  <si>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</si>
  <si>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</si>
  <si>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</si>
  <si>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</si>
  <si>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</si>
  <si>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</si>
  <si>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</si>
  <si>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</si>
  <si>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</si>
  <si>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</si>
  <si>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</si>
  <si>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</si>
  <si>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</si>
  <si>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</si>
  <si>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</si>
  <si>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</si>
  <si>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</si>
  <si>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</si>
  <si>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</si>
  <si>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</si>
  <si>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</si>
  <si>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</si>
  <si>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</si>
  <si>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</si>
  <si>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</si>
  <si>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</si>
  <si>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</si>
  <si>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</si>
  <si>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</si>
  <si>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</si>
  <si>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</si>
  <si>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</si>
  <si>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</si>
  <si>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</si>
  <si>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</si>
  <si>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</si>
  <si>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</si>
  <si>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</si>
  <si>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</si>
  <si>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</si>
  <si>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</si>
  <si>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</si>
  <si>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</si>
  <si>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</si>
  <si>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</si>
  <si>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</si>
  <si>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</si>
  <si>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</si>
  <si>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</si>
  <si>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</si>
  <si>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</si>
  <si>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</si>
  <si>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</si>
  <si>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</si>
  <si>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</si>
  <si>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</si>
  <si>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</si>
  <si>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</si>
  <si>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</si>
  <si>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</si>
  <si>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</si>
  <si>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</si>
  <si>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</si>
  <si>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</si>
  <si>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</si>
  <si>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</si>
  <si>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</si>
  <si>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</si>
  <si>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</si>
  <si>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</si>
  <si>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</si>
  <si>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</si>
  <si>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</si>
  <si>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</si>
  <si>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</si>
  <si>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</si>
  <si>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</si>
  <si>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</si>
  <si>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</si>
  <si>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</si>
  <si>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</si>
  <si>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</si>
  <si>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</si>
  <si>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</si>
  <si>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</si>
  <si>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</si>
  <si>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</si>
  <si>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</si>
  <si>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</si>
  <si>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</si>
  <si>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</si>
  <si>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</si>
  <si>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</si>
  <si>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</si>
  <si>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</si>
  <si>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</si>
  <si>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</si>
  <si>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</si>
  <si>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</si>
  <si>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</si>
  <si>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</si>
  <si>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</si>
  <si>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</si>
  <si>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</si>
  <si>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</si>
  <si>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</si>
  <si>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</si>
  <si>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</si>
  <si>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</si>
  <si>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</si>
  <si>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</si>
  <si>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</si>
  <si>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</si>
  <si>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</si>
  <si>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</si>
  <si>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</si>
  <si>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</si>
  <si>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</si>
  <si>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</si>
  <si>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</si>
  <si>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</si>
  <si>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</si>
  <si>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</si>
  <si>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</si>
  <si>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</si>
  <si>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</si>
  <si>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</si>
  <si>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</si>
  <si>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</si>
  <si>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</si>
  <si>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</si>
  <si>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</si>
  <si>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</si>
  <si>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</si>
  <si>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</si>
  <si>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</si>
  <si>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</si>
  <si>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</si>
  <si>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</si>
  <si>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</si>
  <si>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</si>
  <si>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</si>
  <si>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</si>
  <si>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</si>
  <si>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</si>
  <si>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</si>
  <si>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</si>
  <si>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</si>
  <si>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</si>
  <si>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</si>
  <si>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</si>
  <si>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</si>
  <si>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</si>
  <si>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</si>
  <si>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</si>
  <si>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</si>
  <si>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</si>
  <si>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</si>
  <si>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</si>
  <si>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</si>
  <si>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</si>
  <si>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</si>
  <si>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</si>
  <si>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</si>
  <si>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</si>
  <si>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</si>
  <si>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</si>
  <si>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</si>
  <si>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</si>
  <si>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</si>
  <si>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</si>
  <si>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</si>
  <si>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</si>
  <si>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</si>
  <si>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</si>
  <si>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</si>
  <si>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</si>
  <si>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</si>
  <si>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</si>
  <si>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</si>
  <si>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</si>
  <si>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</si>
  <si>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</si>
  <si>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</si>
  <si>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</si>
  <si>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</si>
  <si>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</si>
  <si>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</si>
  <si>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</si>
  <si>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</si>
  <si>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</si>
  <si>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</si>
  <si>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</si>
  <si>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</si>
  <si>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</si>
  <si>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</si>
  <si>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</si>
  <si>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</si>
  <si>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</si>
  <si>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</si>
  <si>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</si>
  <si>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</si>
  <si>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</si>
  <si>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</si>
  <si>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</si>
  <si>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</si>
  <si>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</si>
  <si>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</si>
  <si>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</si>
  <si>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</si>
  <si>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</si>
  <si>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</si>
  <si>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</si>
  <si>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</si>
  <si>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</si>
  <si>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</si>
  <si>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</si>
  <si>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</si>
  <si>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</si>
  <si>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</si>
  <si>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</si>
  <si>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</si>
  <si>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</si>
  <si>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</si>
  <si>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</si>
  <si>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</si>
  <si>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</si>
  <si>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</si>
  <si>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</si>
  <si>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</si>
  <si>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</si>
  <si>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</si>
  <si>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</si>
  <si>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</si>
  <si>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</si>
  <si>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</si>
  <si>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</si>
  <si>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</si>
  <si>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</si>
  <si>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</si>
  <si>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</si>
  <si>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</si>
  <si>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</si>
  <si>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</si>
  <si>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</si>
  <si>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</si>
  <si>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</si>
  <si>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</si>
  <si>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</si>
  <si>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</si>
  <si>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</si>
  <si>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</si>
  <si>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</si>
  <si>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</si>
  <si>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</si>
  <si>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</si>
  <si>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</si>
  <si>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</si>
  <si>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</si>
  <si>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</si>
  <si>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</si>
  <si>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</si>
  <si>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</si>
  <si>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</si>
  <si>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</si>
  <si>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</si>
  <si>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</si>
  <si>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</si>
  <si>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</si>
  <si>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</si>
  <si>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</si>
  <si>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</si>
  <si>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</si>
  <si>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</si>
  <si>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</si>
  <si>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</si>
  <si>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</si>
  <si>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</si>
  <si>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</si>
  <si>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</si>
  <si>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</si>
  <si>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</si>
  <si>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</si>
  <si>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</si>
  <si>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</si>
  <si>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</si>
  <si>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</si>
  <si>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</si>
  <si>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</si>
  <si>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</si>
  <si>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</si>
  <si>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</si>
  <si>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</si>
  <si>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</si>
  <si>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</si>
  <si>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</si>
  <si>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</si>
  <si>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</si>
  <si>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</si>
  <si>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</si>
  <si>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</si>
  <si>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</si>
  <si>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</si>
  <si>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</si>
  <si>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</si>
  <si>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</si>
  <si>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</si>
  <si>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</si>
  <si>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</si>
  <si>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</si>
  <si>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</si>
  <si>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</si>
  <si>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</si>
  <si>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</si>
  <si>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</si>
  <si>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</si>
  <si>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</si>
  <si>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</si>
  <si>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</si>
  <si>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</si>
  <si>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</si>
  <si>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</si>
  <si>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</si>
  <si>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</si>
  <si>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</si>
  <si>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</si>
  <si>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</si>
  <si>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</si>
  <si>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</si>
  <si>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</si>
  <si>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</si>
  <si>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</si>
  <si>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</si>
  <si>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</si>
  <si>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</si>
  <si>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</si>
  <si>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</si>
  <si>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</si>
  <si>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</si>
  <si>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</si>
  <si>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</si>
  <si>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</si>
  <si>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</si>
  <si>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</si>
  <si>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</si>
  <si>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</si>
  <si>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</si>
  <si>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</si>
  <si>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</si>
  <si>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</si>
  <si>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</si>
  <si>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</si>
  <si>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</si>
  <si>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</si>
  <si>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</si>
  <si>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</si>
  <si>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</si>
  <si>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</si>
  <si>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</si>
  <si>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</si>
  <si>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</si>
  <si>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</si>
  <si>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</si>
  <si>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</si>
  <si>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</si>
  <si>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</si>
  <si>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</si>
  <si>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</si>
  <si>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</si>
  <si>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</si>
  <si>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</si>
  <si>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</si>
  <si>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</si>
  <si>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</si>
  <si>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</si>
  <si>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</si>
  <si>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</si>
  <si>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</si>
  <si>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</si>
  <si>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</si>
  <si>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</si>
  <si>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</si>
  <si>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</si>
  <si>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</si>
  <si>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</si>
  <si>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</si>
  <si>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</si>
  <si>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</si>
  <si>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</si>
  <si>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</si>
  <si>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</si>
  <si>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</si>
  <si>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</si>
  <si>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</si>
  <si>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</si>
  <si>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</si>
  <si>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</si>
  <si>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</si>
  <si>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</si>
  <si>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</si>
  <si>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</si>
  <si>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</si>
  <si>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</si>
  <si>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</si>
  <si>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</si>
  <si>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</si>
  <si>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</si>
  <si>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</si>
  <si>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</si>
  <si>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</si>
  <si>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</si>
  <si>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</si>
  <si>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</si>
  <si>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</si>
  <si>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</si>
  <si>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</si>
  <si>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</si>
  <si>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</si>
  <si>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</si>
  <si>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</si>
  <si>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</si>
  <si>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</si>
  <si>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</si>
  <si>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</si>
  <si>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</si>
  <si>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</si>
  <si>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</si>
  <si>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</si>
  <si>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</si>
  <si>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</si>
  <si>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</si>
  <si>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</si>
  <si>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</si>
  <si>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</si>
  <si>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</si>
  <si>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</si>
  <si>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</si>
  <si>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</si>
  <si>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</si>
  <si>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</si>
  <si>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</si>
  <si>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</si>
  <si>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</si>
  <si>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</si>
  <si>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</si>
  <si>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</si>
  <si>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</si>
  <si>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</si>
  <si>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</si>
  <si>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</si>
  <si>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</si>
  <si>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</si>
  <si>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</si>
  <si>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</si>
  <si>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</si>
  <si>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</si>
  <si>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</si>
  <si>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</si>
  <si>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</si>
  <si>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</si>
  <si>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</si>
  <si>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</si>
  <si>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</si>
  <si>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</si>
  <si>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</si>
  <si>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</si>
  <si>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</si>
  <si>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</si>
  <si>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</si>
  <si>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</si>
  <si>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</si>
  <si>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</si>
  <si>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</si>
  <si>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</si>
  <si>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</si>
  <si>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</si>
  <si>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</si>
  <si>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</si>
  <si>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</si>
  <si>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</si>
  <si>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</si>
  <si>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</si>
  <si>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</si>
  <si>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</si>
  <si>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</si>
  <si>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</si>
  <si>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</si>
  <si>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</si>
  <si>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</si>
  <si>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</si>
  <si>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</si>
  <si>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</si>
  <si>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</si>
  <si>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</si>
  <si>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</si>
  <si>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</si>
  <si>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</si>
  <si>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</si>
  <si>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</si>
  <si>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</si>
  <si>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</si>
  <si>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</si>
  <si>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</si>
  <si>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</si>
  <si>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</si>
  <si>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</si>
  <si>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</si>
  <si>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</si>
  <si>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</si>
  <si>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</si>
  <si>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</si>
  <si>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</si>
  <si>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</si>
  <si>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</si>
  <si>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</si>
  <si>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</si>
  <si>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</si>
  <si>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</si>
  <si>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</si>
  <si>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</si>
  <si>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</si>
  <si>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</si>
  <si>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</si>
  <si>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</si>
  <si>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</si>
  <si>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</si>
  <si>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</si>
  <si>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</si>
  <si>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</si>
  <si>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</si>
  <si>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</si>
  <si>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</si>
  <si>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</si>
  <si>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</si>
  <si>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</si>
  <si>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</si>
  <si>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</si>
  <si>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</si>
  <si>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</si>
  <si>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</si>
  <si>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</si>
  <si>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</si>
  <si>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</si>
  <si>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</si>
  <si>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</si>
  <si>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</si>
  <si>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</si>
  <si>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</si>
  <si>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</si>
  <si>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</si>
  <si>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</si>
  <si>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</si>
  <si>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</si>
  <si>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</si>
  <si>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</si>
  <si>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</si>
  <si>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</si>
  <si>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</si>
  <si>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</si>
  <si>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</si>
  <si>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</si>
  <si>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</si>
  <si>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</si>
  <si>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</si>
  <si>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</si>
  <si>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</si>
  <si>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</si>
  <si>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</si>
  <si>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</si>
  <si>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</si>
  <si>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</si>
  <si>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</si>
  <si>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</si>
  <si>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</si>
  <si>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</si>
  <si>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</si>
  <si>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</si>
  <si>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</si>
  <si>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</si>
  <si>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</si>
  <si>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</si>
  <si>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</si>
  <si>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</si>
  <si>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</si>
  <si>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</si>
  <si>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</si>
  <si>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</si>
  <si>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</si>
  <si>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</si>
  <si>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</si>
  <si>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</si>
  <si>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</si>
  <si>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</si>
  <si>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</si>
  <si>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</si>
  <si>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</si>
  <si>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</si>
  <si>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</si>
  <si>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</si>
  <si>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</si>
  <si>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</si>
  <si>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</si>
  <si>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</si>
  <si>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</si>
  <si>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</si>
  <si>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</si>
  <si>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</si>
  <si>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</si>
  <si>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</si>
  <si>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</si>
  <si>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</si>
  <si>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</si>
  <si>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</si>
  <si>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</si>
  <si>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</si>
  <si>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</si>
  <si>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</si>
  <si>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</si>
  <si>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</si>
  <si>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</si>
  <si>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</si>
  <si>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</si>
  <si>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</si>
  <si>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</si>
  <si>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</si>
  <si>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</si>
  <si>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</si>
  <si>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</si>
  <si>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</si>
  <si>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</si>
  <si>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</si>
  <si>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</si>
  <si>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</si>
  <si>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</si>
  <si>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</si>
  <si>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</si>
  <si>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</si>
  <si>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</si>
  <si>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</si>
  <si>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</si>
  <si>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</si>
  <si>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</si>
  <si>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</si>
  <si>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</si>
  <si>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</si>
  <si>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</si>
  <si>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</si>
  <si>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</si>
  <si>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</si>
  <si>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</si>
  <si>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</si>
  <si>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</si>
  <si>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</si>
  <si>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</si>
  <si>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</si>
  <si>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</si>
  <si>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</si>
  <si>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</si>
  <si>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</si>
  <si>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</si>
  <si>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</si>
  <si>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</si>
  <si>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</si>
  <si>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</si>
  <si>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</si>
  <si>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</si>
  <si>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</si>
  <si>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</si>
  <si>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</si>
  <si>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</si>
  <si>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</si>
  <si>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</si>
  <si>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</si>
  <si>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</si>
  <si>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</si>
  <si>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</si>
  <si>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</si>
  <si>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</si>
  <si>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</si>
  <si>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</si>
  <si>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</si>
  <si>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</si>
  <si>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</si>
  <si>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</si>
  <si>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</si>
  <si>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</si>
  <si>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</si>
  <si>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</si>
  <si>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</si>
  <si>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</si>
  <si>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</si>
  <si>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</si>
  <si>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</si>
  <si>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</si>
  <si>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</si>
  <si>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</si>
  <si>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</si>
  <si>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</si>
  <si>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</si>
  <si>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</si>
  <si>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</si>
  <si>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</si>
  <si>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</si>
  <si>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</si>
  <si>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</si>
  <si>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</si>
  <si>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</si>
  <si>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</si>
  <si>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</si>
  <si>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</si>
  <si>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</si>
  <si>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</si>
  <si>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</si>
  <si>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</si>
  <si>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</si>
  <si>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</si>
  <si>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</si>
  <si>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</si>
  <si>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</si>
  <si>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</si>
  <si>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</si>
  <si>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</si>
  <si>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</si>
  <si>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</si>
  <si>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</si>
  <si>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</si>
  <si>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</si>
  <si>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</si>
  <si>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</si>
  <si>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</si>
  <si>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</si>
  <si>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</si>
  <si>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</si>
  <si>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</si>
  <si>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</si>
  <si>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</si>
  <si>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</si>
  <si>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</si>
  <si>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</si>
  <si>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</si>
  <si>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</si>
  <si>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</si>
  <si>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</si>
  <si>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</si>
  <si>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</si>
  <si>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</si>
  <si>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</si>
  <si>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</si>
  <si>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</si>
  <si>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</si>
  <si>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</si>
  <si>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</si>
  <si>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</si>
  <si>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</si>
  <si>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</si>
  <si>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</si>
  <si>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</si>
  <si>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</si>
  <si>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</si>
  <si>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</si>
  <si>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</si>
  <si>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</si>
  <si>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</si>
  <si>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</si>
  <si>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</si>
  <si>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</si>
  <si>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</si>
  <si>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</si>
  <si>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</si>
  <si>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</si>
  <si>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</si>
  <si>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</si>
  <si>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</si>
  <si>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</si>
  <si>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</si>
  <si>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</si>
  <si>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</si>
  <si>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</si>
  <si>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</si>
  <si>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</si>
  <si>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</si>
  <si>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</si>
  <si>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</si>
  <si>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</si>
  <si>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</si>
  <si>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</si>
  <si>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</si>
  <si>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</si>
  <si>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</si>
  <si>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</si>
  <si>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</si>
  <si>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</si>
  <si>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</si>
  <si>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</si>
  <si>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</si>
  <si>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</si>
  <si>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</si>
  <si>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</si>
  <si>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</si>
  <si>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</si>
  <si>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</si>
  <si>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</si>
  <si>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</si>
  <si>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</si>
  <si>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</si>
  <si>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</si>
  <si>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</si>
  <si>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</si>
  <si>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</si>
  <si>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</si>
  <si>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</si>
  <si>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</si>
  <si>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</si>
  <si>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</si>
  <si>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</si>
  <si>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</si>
  <si>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</si>
  <si>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</si>
  <si>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</si>
  <si>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</si>
  <si>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</si>
  <si>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</si>
  <si>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</si>
  <si>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</si>
  <si>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</si>
  <si>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</si>
  <si>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</si>
  <si>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</si>
  <si>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</si>
  <si>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</si>
  <si>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</si>
  <si>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</si>
  <si>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</si>
  <si>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</si>
  <si>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</si>
  <si>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</si>
  <si>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</si>
  <si>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</si>
  <si>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</si>
  <si>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</si>
  <si>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</si>
  <si>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</si>
  <si>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</si>
  <si>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</si>
  <si>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</si>
  <si>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</si>
  <si>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</si>
  <si>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</si>
  <si>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</si>
  <si>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</si>
  <si>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</si>
  <si>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</si>
  <si>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</si>
  <si>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</si>
  <si>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</si>
  <si>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</si>
  <si>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</si>
  <si>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</si>
  <si>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</si>
  <si>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</si>
  <si>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</si>
  <si>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</si>
  <si>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</si>
  <si>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</si>
  <si>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</si>
  <si>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</si>
  <si>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</si>
  <si>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</si>
  <si>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</si>
  <si>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</si>
  <si>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</si>
  <si>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</si>
  <si>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</si>
  <si>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</si>
  <si>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</si>
  <si>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</si>
  <si>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</si>
  <si>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</si>
  <si>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</si>
  <si>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</si>
  <si>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</si>
  <si>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</si>
  <si>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</si>
  <si>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</si>
  <si>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</si>
  <si>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</si>
  <si>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</si>
  <si>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</si>
  <si>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</si>
  <si>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</si>
  <si>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</si>
  <si>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</si>
  <si>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</si>
  <si>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</si>
  <si>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</si>
  <si>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</si>
  <si>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</si>
  <si>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</si>
  <si>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</si>
  <si>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</si>
  <si>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</si>
  <si>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</si>
  <si>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</si>
  <si>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</si>
  <si>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</si>
  <si>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</si>
  <si>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</si>
  <si>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</si>
  <si>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</si>
  <si>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</si>
  <si>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</si>
  <si>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</si>
  <si>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</si>
  <si>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</si>
  <si>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</si>
  <si>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</si>
  <si>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</si>
  <si>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</si>
  <si>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</si>
  <si>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</si>
  <si>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</si>
  <si>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</si>
  <si>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</si>
  <si>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</si>
  <si>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</si>
  <si>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</si>
  <si>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</si>
  <si>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</si>
  <si>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</si>
  <si>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</si>
  <si>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</si>
  <si>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</si>
  <si>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</si>
  <si>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</si>
  <si>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</si>
  <si>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</si>
  <si>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</si>
  <si>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</si>
  <si>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</si>
  <si>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</si>
  <si>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</si>
  <si>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</si>
  <si>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</si>
  <si>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</si>
  <si>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</si>
  <si>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</si>
  <si>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</si>
  <si>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</si>
  <si>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</si>
  <si>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</si>
  <si>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</si>
  <si>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</si>
  <si>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</si>
  <si>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</si>
  <si>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</si>
  <si>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</si>
  <si>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</si>
  <si>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</si>
  <si>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</si>
  <si>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</si>
  <si>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</si>
  <si>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</si>
  <si>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</si>
  <si>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</si>
  <si>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</si>
  <si>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</si>
  <si>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</si>
  <si>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</si>
  <si>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</si>
  <si>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</si>
  <si>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</si>
  <si>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</si>
  <si>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</si>
  <si>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</si>
  <si>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</si>
  <si>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</si>
  <si>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</si>
  <si>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</si>
  <si>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</si>
  <si>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</si>
  <si>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</si>
  <si>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</si>
  <si>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</si>
  <si>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</si>
  <si>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</si>
  <si>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</si>
  <si>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</si>
  <si>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</si>
  <si>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</si>
  <si>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</si>
  <si>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</si>
  <si>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</si>
  <si>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</si>
  <si>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</si>
  <si>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</si>
  <si>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</si>
  <si>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</si>
  <si>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</si>
  <si>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</si>
  <si>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</si>
  <si>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</si>
  <si>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</si>
  <si>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</si>
  <si>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</si>
  <si>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</si>
  <si>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</si>
  <si>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</si>
  <si>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</si>
  <si>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</si>
  <si>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</si>
  <si>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</si>
  <si>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</si>
  <si>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</si>
  <si>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</si>
  <si>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</si>
  <si>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</si>
  <si>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</si>
  <si>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</si>
  <si>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</si>
  <si>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</si>
  <si>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</si>
  <si>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</si>
  <si>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</si>
  <si>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</si>
  <si>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</si>
  <si>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</si>
  <si>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</si>
  <si>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</si>
  <si>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</si>
  <si>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</si>
  <si>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</si>
  <si>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</si>
  <si>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</si>
  <si>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</si>
  <si>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</si>
  <si>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</si>
  <si>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</si>
  <si>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</si>
  <si>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</si>
  <si>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</si>
  <si>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</si>
  <si>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</si>
  <si>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</si>
  <si>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</si>
  <si>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</si>
  <si>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</si>
  <si>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</si>
  <si>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</si>
  <si>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</si>
  <si>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</si>
  <si>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</si>
  <si>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</si>
  <si>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</si>
  <si>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</si>
  <si>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</si>
  <si>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</si>
  <si>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</si>
  <si>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</si>
  <si>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</si>
  <si>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</si>
  <si>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</si>
  <si>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</si>
  <si>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</si>
  <si>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</si>
  <si>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</si>
  <si>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</si>
  <si>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</si>
  <si>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</si>
  <si>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</si>
  <si>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</si>
  <si>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</si>
  <si>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</si>
  <si>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</si>
  <si>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</si>
  <si>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</si>
  <si>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</si>
  <si>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</si>
  <si>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</si>
  <si>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</si>
  <si>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</si>
  <si>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</si>
  <si>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</si>
  <si>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</si>
  <si>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</si>
  <si>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</si>
  <si>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</si>
  <si>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</si>
  <si>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</si>
  <si>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</si>
  <si>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</si>
  <si>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</si>
  <si>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</si>
  <si>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</si>
  <si>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</si>
  <si>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</si>
  <si>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</si>
  <si>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</si>
  <si>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</si>
  <si>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</si>
  <si>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</si>
  <si>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</si>
  <si>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</si>
  <si>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</si>
  <si>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</si>
  <si>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</si>
  <si>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</si>
  <si>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</si>
  <si>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</si>
  <si>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</si>
  <si>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</si>
  <si>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</si>
  <si>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</si>
  <si>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</si>
  <si>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</si>
  <si>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</si>
  <si>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</si>
  <si>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</si>
  <si>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</si>
  <si>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</si>
  <si>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</si>
  <si>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</si>
  <si>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</si>
  <si>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</si>
  <si>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</si>
  <si>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</si>
  <si>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</si>
  <si>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</si>
  <si>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</si>
  <si>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</si>
  <si>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</si>
  <si>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</si>
  <si>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</si>
  <si>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</si>
  <si>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</si>
  <si>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</si>
  <si>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</si>
  <si>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</si>
  <si>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</si>
  <si>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</si>
  <si>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</si>
  <si>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</si>
  <si>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</si>
  <si>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</si>
  <si>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</si>
  <si>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</si>
  <si>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</si>
  <si>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</si>
  <si>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</si>
  <si>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</si>
  <si>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</si>
  <si>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</si>
  <si>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</si>
  <si>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</si>
  <si>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</si>
  <si>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</si>
  <si>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</si>
  <si>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</si>
  <si>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</si>
  <si>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</si>
  <si>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</si>
  <si>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</si>
  <si>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</si>
  <si>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</si>
  <si>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</si>
  <si>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</si>
  <si>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</si>
  <si>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</si>
  <si>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</si>
  <si>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</si>
  <si>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</si>
  <si>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</si>
  <si>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</si>
  <si>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</si>
  <si>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</si>
  <si>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</si>
  <si>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</si>
  <si>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</si>
  <si>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</si>
  <si>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</si>
  <si>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</si>
  <si>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</si>
  <si>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</si>
  <si>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</si>
  <si>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</si>
  <si>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</si>
  <si>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</si>
  <si>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</si>
  <si>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</si>
  <si>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</si>
  <si>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</si>
  <si>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</si>
  <si>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</si>
  <si>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</si>
  <si>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</si>
  <si>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</si>
  <si>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</si>
  <si>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</si>
  <si>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</si>
  <si>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</si>
  <si>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</si>
  <si>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</si>
  <si>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</si>
  <si>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</si>
  <si>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</si>
  <si>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</si>
  <si>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</si>
  <si>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</si>
  <si>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</si>
  <si>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</si>
  <si>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</si>
  <si>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</si>
  <si>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</si>
  <si>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</si>
  <si>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</si>
  <si>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</si>
  <si>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</si>
  <si>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</si>
  <si>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</si>
  <si>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</si>
  <si>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</si>
  <si>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</si>
  <si>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</si>
  <si>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</si>
  <si>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</si>
  <si>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</si>
  <si>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</si>
  <si>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</si>
  <si>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</si>
  <si>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</si>
  <si>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</si>
  <si>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</si>
  <si>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</si>
  <si>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</si>
  <si>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</si>
  <si>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</si>
  <si>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</si>
  <si>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</si>
  <si>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</si>
  <si>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</si>
  <si>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</si>
  <si>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</si>
  <si>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</si>
  <si>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</si>
  <si>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</si>
  <si>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</si>
  <si>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</si>
  <si>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</si>
  <si>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</si>
  <si>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</si>
  <si>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</si>
  <si>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</si>
  <si>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</si>
  <si>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</si>
  <si>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</si>
  <si>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</si>
  <si>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</si>
  <si>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</si>
  <si>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</si>
  <si>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</si>
  <si>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</si>
  <si>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</si>
  <si>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</si>
  <si>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</si>
  <si>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</si>
  <si>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</si>
  <si>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</si>
  <si>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</si>
  <si>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</si>
  <si>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</si>
  <si>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</si>
  <si>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</si>
  <si>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</si>
  <si>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</si>
  <si>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</si>
  <si>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</si>
  <si>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</si>
  <si>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</si>
  <si>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</si>
  <si>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</si>
  <si>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</si>
  <si>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</si>
  <si>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</si>
  <si>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</si>
  <si>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</si>
  <si>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</si>
  <si>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</si>
  <si>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</si>
  <si>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</si>
  <si>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</si>
  <si>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</si>
  <si>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</si>
  <si>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</si>
  <si>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</si>
  <si>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</si>
  <si>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</si>
  <si>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</si>
  <si>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</si>
  <si>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</si>
  <si>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</si>
  <si>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</si>
  <si>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</si>
  <si>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</si>
  <si>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</si>
  <si>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</si>
  <si>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</si>
  <si>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</si>
  <si>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</si>
  <si>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</si>
  <si>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</si>
  <si>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</si>
  <si>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</si>
  <si>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</si>
  <si>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</si>
  <si>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</si>
  <si>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</si>
  <si>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</si>
  <si>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</si>
  <si>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</si>
  <si>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</si>
  <si>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</si>
  <si>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</si>
  <si>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</si>
  <si>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</si>
  <si>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</si>
  <si>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</si>
  <si>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</si>
  <si>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</si>
  <si>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</si>
  <si>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</si>
  <si>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</si>
  <si>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</si>
  <si>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</si>
  <si>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</si>
  <si>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</si>
  <si>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</si>
  <si>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</si>
  <si>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</si>
  <si>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</si>
  <si>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</si>
  <si>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</si>
  <si>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</si>
  <si>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</si>
  <si>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</si>
  <si>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</si>
  <si>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</si>
  <si>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</si>
  <si>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</si>
  <si>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</si>
  <si>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</si>
  <si>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</si>
  <si>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</si>
  <si>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</si>
  <si>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</si>
  <si>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</si>
  <si>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</si>
  <si>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</si>
  <si>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</si>
  <si>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</si>
  <si>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</si>
  <si>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</si>
  <si>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</si>
  <si>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</si>
  <si>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</si>
  <si>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</si>
  <si>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</si>
  <si>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</si>
  <si>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</si>
  <si>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</si>
  <si>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</si>
  <si>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</si>
  <si>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</si>
  <si>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</si>
  <si>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</si>
  <si>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</si>
  <si>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</si>
  <si>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</si>
  <si>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</si>
  <si>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</si>
  <si>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</si>
  <si>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</si>
  <si>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</si>
  <si>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</si>
  <si>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</si>
  <si>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</si>
  <si>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</si>
  <si>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</si>
  <si>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</si>
  <si>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</si>
  <si>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</si>
  <si>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</si>
  <si>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</si>
  <si>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</si>
  <si>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</si>
  <si>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</si>
  <si>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</si>
  <si>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</si>
  <si>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</si>
  <si>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</si>
  <si>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</si>
  <si>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</si>
  <si>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</si>
  <si>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</si>
  <si>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</si>
  <si>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</si>
  <si>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</si>
  <si>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</si>
  <si>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</si>
  <si>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</si>
  <si>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</si>
  <si>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</si>
  <si>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</si>
  <si>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</si>
  <si>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</si>
  <si>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</si>
  <si>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</si>
  <si>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</si>
  <si>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</si>
  <si>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</si>
  <si>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</si>
  <si>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</si>
  <si>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</si>
  <si>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</si>
  <si>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</si>
  <si>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</si>
  <si>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</si>
  <si>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</si>
  <si>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</si>
  <si>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</si>
  <si>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</si>
  <si>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</si>
  <si>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</si>
  <si>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</si>
  <si>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</si>
  <si>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</si>
  <si>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</si>
  <si>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</si>
  <si>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</si>
  <si>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</si>
  <si>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</si>
  <si>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</si>
  <si>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</si>
  <si>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</si>
  <si>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</si>
  <si>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</si>
  <si>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</si>
  <si>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</si>
  <si>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</si>
  <si>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</si>
  <si>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</si>
  <si>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</si>
  <si>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</si>
  <si>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</si>
  <si>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</si>
  <si>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</si>
  <si>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</si>
  <si>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</si>
  <si>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</si>
  <si>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</si>
  <si>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</si>
  <si>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</si>
  <si>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</si>
  <si>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</si>
  <si>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</si>
  <si>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</si>
  <si>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</si>
  <si>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</si>
  <si>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</si>
  <si>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</si>
  <si>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</si>
  <si>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</si>
  <si>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</si>
  <si>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</si>
  <si>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</si>
  <si>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</si>
  <si>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</si>
  <si>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</si>
  <si>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</si>
  <si>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</si>
  <si>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</si>
  <si>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</si>
  <si>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</si>
  <si>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</si>
  <si>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</si>
  <si>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</si>
  <si>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</si>
  <si>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</si>
  <si>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</si>
  <si>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</si>
  <si>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</si>
  <si>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</si>
  <si>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</si>
  <si>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</si>
  <si>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</si>
  <si>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</si>
  <si>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</si>
  <si>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</si>
  <si>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</si>
  <si>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</si>
  <si>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</si>
  <si>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</si>
  <si>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</si>
  <si>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</si>
  <si>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</si>
  <si>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</si>
  <si>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</si>
  <si>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</si>
  <si>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</si>
  <si>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</si>
  <si>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</si>
  <si>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</si>
  <si>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</si>
  <si>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</si>
  <si>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</si>
  <si>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</si>
  <si>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</si>
  <si>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</si>
  <si>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</si>
  <si>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</si>
  <si>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</si>
  <si>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</si>
  <si>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</si>
  <si>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</si>
  <si>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</si>
  <si>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</si>
  <si>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</si>
  <si>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</si>
  <si>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</si>
  <si>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</si>
  <si>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</si>
  <si>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</si>
  <si>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</si>
  <si>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</si>
  <si>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</si>
  <si>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</si>
  <si>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</si>
  <si>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</si>
  <si>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</si>
  <si>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</si>
  <si>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</si>
  <si>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</si>
  <si>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</si>
  <si>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</si>
  <si>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</si>
  <si>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</si>
  <si>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</si>
  <si>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</si>
  <si>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</si>
  <si>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</si>
  <si>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</si>
  <si>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</si>
  <si>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</si>
  <si>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</si>
  <si>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</si>
  <si>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</si>
  <si>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</si>
  <si>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</si>
  <si>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</si>
  <si>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</si>
  <si>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</si>
  <si>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</si>
  <si>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</si>
  <si>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</si>
  <si>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</si>
  <si>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</si>
  <si>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</si>
  <si>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</si>
  <si>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</si>
  <si>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</si>
  <si>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</si>
  <si>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</si>
  <si>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</si>
  <si>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</si>
  <si>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</si>
  <si>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</si>
  <si>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</si>
  <si>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</si>
  <si>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</si>
  <si>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</si>
  <si>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</si>
  <si>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</si>
  <si>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</si>
  <si>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</si>
  <si>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</si>
  <si>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</si>
  <si>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</si>
  <si>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</si>
  <si>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</si>
  <si>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</si>
  <si>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</si>
  <si>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</si>
  <si>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</si>
  <si>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</si>
  <si>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</si>
  <si>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</si>
  <si>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</si>
  <si>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</si>
  <si>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</si>
  <si>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</si>
  <si>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</si>
  <si>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</si>
  <si>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</si>
  <si>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</si>
  <si>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</si>
  <si>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</si>
  <si>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</si>
  <si>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</si>
  <si>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</si>
  <si>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</si>
  <si>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</si>
  <si>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</si>
  <si>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</si>
  <si>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</si>
  <si>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</si>
  <si>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</si>
  <si>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</si>
  <si>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</si>
  <si>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</si>
  <si>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</si>
  <si>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</si>
  <si>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</si>
  <si>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</si>
  <si>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</si>
  <si>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</si>
  <si>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</si>
  <si>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</si>
  <si>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</si>
  <si>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</si>
  <si>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</si>
  <si>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</si>
  <si>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</si>
  <si>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</si>
  <si>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</si>
  <si>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</si>
  <si>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</si>
  <si>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</si>
  <si>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</si>
  <si>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</si>
  <si>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</si>
  <si>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</si>
  <si>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</si>
  <si>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</si>
  <si>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</si>
  <si>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</si>
  <si>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</si>
  <si>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</si>
  <si>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</si>
  <si>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</si>
  <si>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</si>
  <si>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</si>
  <si>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</si>
  <si>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</si>
  <si>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</si>
  <si>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</si>
  <si>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</si>
  <si>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</si>
  <si>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</si>
  <si>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</si>
  <si>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</si>
  <si>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</si>
  <si>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</si>
  <si>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</si>
  <si>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</si>
  <si>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</si>
  <si>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</si>
  <si>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</si>
  <si>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</si>
  <si>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</si>
  <si>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</si>
  <si>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</si>
  <si>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</si>
  <si>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</si>
  <si>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</si>
  <si>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</si>
  <si>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</si>
  <si>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</si>
  <si>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</si>
  <si>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</si>
  <si>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</si>
  <si>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</si>
  <si>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</si>
  <si>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</si>
  <si>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</si>
  <si>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</si>
  <si>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</si>
  <si>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</si>
  <si>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</si>
  <si>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</si>
  <si>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</si>
  <si>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</si>
  <si>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</si>
  <si>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</si>
  <si>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</si>
  <si>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</si>
  <si>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</si>
  <si>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</si>
  <si>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</si>
  <si>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</si>
  <si>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</si>
  <si>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</si>
  <si>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</si>
  <si>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</si>
  <si>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</si>
  <si>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</si>
  <si>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</si>
  <si>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</si>
  <si>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</si>
  <si>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</si>
  <si>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</si>
  <si>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</si>
  <si>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</si>
  <si>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</si>
  <si>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</si>
  <si>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</si>
  <si>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</si>
  <si>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</si>
  <si>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</si>
  <si>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</si>
  <si>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</si>
  <si>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</si>
  <si>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</si>
  <si>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</si>
  <si>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</si>
  <si>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</si>
  <si>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</si>
  <si>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</si>
  <si>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</si>
  <si>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</si>
  <si>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</si>
  <si>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</si>
  <si>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</si>
  <si>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</si>
  <si>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</si>
  <si>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</si>
  <si>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</si>
  <si>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</si>
  <si>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</si>
  <si>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</si>
  <si>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</si>
  <si>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</si>
  <si>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</si>
  <si>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</si>
  <si>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</si>
  <si>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</si>
  <si>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</si>
  <si>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</si>
  <si>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</si>
  <si>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</si>
  <si>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</si>
  <si>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</si>
  <si>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</si>
  <si>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</si>
  <si>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</si>
  <si>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</si>
  <si>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</si>
  <si>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</si>
  <si>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</si>
  <si>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</si>
  <si>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</si>
  <si>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</si>
  <si>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</si>
  <si>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</si>
  <si>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</si>
  <si>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</si>
  <si>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</si>
  <si>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</si>
  <si>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</si>
  <si>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</si>
  <si>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</si>
  <si>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</si>
  <si>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</si>
  <si>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</si>
  <si>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</si>
  <si>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</si>
  <si>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</si>
  <si>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</si>
  <si>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</si>
  <si>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</si>
  <si>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</si>
  <si>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</si>
  <si>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</si>
  <si>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</si>
  <si>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</si>
  <si>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</si>
  <si>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</si>
  <si>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</si>
  <si>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</si>
  <si>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</si>
  <si>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</si>
  <si>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</si>
  <si>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</si>
  <si>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</si>
  <si>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</si>
  <si>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</si>
  <si>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</si>
  <si>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</si>
  <si>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</si>
  <si>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</si>
  <si>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</si>
  <si>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</si>
  <si>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</si>
  <si>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</si>
  <si>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</si>
  <si>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</si>
  <si>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</si>
  <si>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</si>
  <si>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</si>
  <si>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</si>
  <si>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</si>
  <si>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</si>
  <si>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</si>
  <si>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</si>
  <si>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</si>
  <si>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</si>
  <si>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</si>
  <si>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</si>
  <si>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</si>
  <si>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</si>
  <si>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</si>
  <si>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</si>
  <si>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</si>
  <si>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</si>
  <si>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</si>
  <si>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</si>
  <si>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</si>
  <si>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</si>
  <si>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</si>
  <si>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</si>
  <si>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</si>
  <si>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</si>
  <si>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</si>
  <si>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</si>
  <si>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</si>
  <si>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</si>
  <si>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</si>
  <si>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</si>
  <si>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</si>
  <si>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</si>
  <si>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</si>
  <si>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</si>
  <si>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</si>
  <si>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</si>
  <si>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</si>
  <si>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</si>
  <si>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</si>
  <si>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</si>
  <si>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</si>
  <si>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</si>
  <si>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</si>
  <si>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</si>
  <si>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</si>
  <si>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</si>
  <si>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</si>
  <si>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</si>
  <si>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</si>
  <si>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</si>
  <si>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</si>
  <si>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</si>
  <si>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</si>
  <si>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</si>
  <si>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</si>
  <si>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</si>
  <si>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</si>
  <si>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</si>
  <si>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</si>
  <si>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</si>
  <si>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</si>
  <si>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</si>
  <si>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</si>
  <si>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</si>
  <si>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</si>
  <si>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</si>
  <si>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</si>
  <si>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</si>
  <si>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</si>
  <si>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</si>
  <si>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</si>
  <si>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</si>
  <si>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</si>
  <si>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</si>
  <si>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</si>
  <si>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</si>
  <si>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</si>
  <si>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</si>
  <si>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</si>
  <si>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</si>
  <si>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</si>
  <si>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</si>
  <si>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</si>
  <si>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</si>
  <si>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</si>
  <si>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</si>
  <si>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</si>
  <si>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</si>
  <si>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</si>
  <si>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</si>
  <si>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</si>
  <si>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</si>
  <si>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</si>
  <si>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</si>
  <si>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</si>
  <si>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</si>
  <si>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</si>
  <si>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</si>
  <si>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</si>
  <si>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</si>
  <si>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</si>
  <si>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</si>
  <si>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</si>
  <si>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</si>
  <si>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</si>
  <si>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</si>
  <si>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</si>
  <si>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</si>
  <si>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</si>
  <si>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</si>
  <si>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</si>
  <si>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</si>
  <si>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</si>
  <si>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</si>
  <si>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</si>
  <si>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</si>
  <si>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</si>
  <si>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</si>
  <si>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</si>
  <si>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</si>
  <si>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</si>
  <si>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</si>
  <si>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</si>
  <si>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</si>
  <si>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</si>
  <si>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</si>
  <si>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</si>
  <si>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</si>
  <si>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</si>
  <si>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</si>
  <si>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</si>
  <si>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</si>
  <si>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</si>
  <si>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</si>
  <si>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</si>
  <si>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</si>
  <si>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</si>
  <si>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</si>
  <si>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</si>
  <si>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</si>
  <si>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</si>
  <si>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</si>
  <si>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</si>
  <si>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</si>
  <si>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</si>
  <si>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</si>
  <si>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</si>
  <si>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</si>
  <si>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</si>
  <si>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</si>
  <si>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</si>
  <si>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</si>
  <si>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</si>
  <si>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</si>
  <si>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</si>
  <si>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</si>
  <si>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</si>
  <si>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</si>
  <si>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</si>
  <si>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</si>
  <si>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</si>
  <si>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</si>
  <si>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</si>
  <si>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</si>
  <si>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</si>
  <si>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</si>
  <si>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</si>
  <si>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</si>
  <si>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</si>
  <si>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</si>
  <si>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</si>
  <si>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</si>
  <si>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</si>
  <si>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</si>
  <si>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</si>
  <si>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</si>
  <si>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</si>
  <si>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</si>
  <si>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</si>
  <si>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</si>
  <si>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</si>
  <si>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</si>
  <si>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</si>
  <si>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</si>
  <si>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</si>
  <si>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</si>
  <si>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</si>
  <si>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</si>
  <si>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</si>
  <si>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</si>
  <si>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</si>
  <si>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</si>
  <si>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</si>
  <si>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</si>
  <si>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</si>
  <si>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</si>
  <si>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</si>
  <si>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</si>
  <si>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</si>
  <si>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</si>
  <si>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</si>
  <si>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</si>
  <si>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</si>
  <si>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</si>
  <si>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</si>
  <si>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</si>
  <si>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</si>
  <si>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</si>
  <si>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</si>
  <si>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</si>
  <si>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</si>
  <si>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</si>
  <si>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</si>
  <si>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</si>
  <si>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</si>
  <si>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</si>
  <si>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</si>
  <si>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</si>
  <si>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</si>
  <si>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</si>
  <si>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</si>
  <si>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</si>
  <si>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</si>
  <si>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</si>
  <si>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</si>
  <si>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</si>
  <si>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</si>
  <si>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</si>
  <si>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</si>
  <si>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</si>
  <si>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</si>
  <si>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</si>
  <si>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</si>
  <si>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</si>
  <si>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</si>
  <si>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</si>
  <si>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</si>
  <si>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</si>
  <si>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</si>
  <si>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</si>
  <si>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</si>
  <si>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</si>
  <si>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</si>
  <si>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</si>
  <si>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</si>
  <si>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</si>
  <si>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</si>
  <si>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</si>
  <si>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</si>
  <si>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</si>
  <si>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</si>
  <si>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</si>
  <si>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</si>
  <si>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</si>
  <si>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</si>
  <si>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</si>
  <si>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</si>
  <si>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</si>
  <si>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</si>
  <si>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</si>
  <si>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</si>
  <si>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</si>
  <si>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</si>
  <si>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</si>
  <si>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</si>
  <si>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</si>
  <si>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</si>
  <si>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</si>
  <si>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</si>
  <si>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</si>
  <si>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</si>
  <si>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</si>
  <si>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</si>
  <si>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</si>
  <si>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</si>
  <si>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</si>
  <si>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</si>
  <si>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</si>
  <si>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</si>
  <si>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</si>
  <si>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</si>
  <si>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</si>
  <si>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</si>
  <si>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</si>
  <si>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</si>
  <si>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</si>
  <si>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</si>
  <si>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</si>
  <si>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</si>
  <si>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</si>
  <si>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</si>
  <si>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</si>
  <si>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</si>
  <si>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</si>
  <si>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</si>
  <si>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</si>
  <si>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</si>
  <si>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</si>
  <si>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</si>
  <si>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</si>
  <si>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</si>
  <si>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</si>
  <si>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</si>
  <si>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</si>
  <si>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</si>
  <si>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</si>
  <si>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</si>
  <si>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</si>
  <si>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</si>
  <si>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</si>
  <si>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</si>
  <si>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</si>
  <si>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</si>
  <si>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</si>
  <si>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</si>
  <si>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</si>
  <si>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</si>
  <si>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</si>
  <si>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</si>
  <si>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</si>
  <si>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</si>
  <si>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</si>
  <si>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</si>
  <si>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</si>
  <si>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</si>
  <si>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</si>
  <si>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</si>
  <si>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</si>
  <si>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</si>
  <si>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</si>
  <si>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</si>
  <si>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</si>
  <si>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</si>
  <si>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</si>
  <si>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</si>
  <si>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</si>
  <si>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</si>
  <si>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</si>
  <si>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</si>
  <si>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</si>
  <si>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</si>
  <si>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</si>
  <si>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</si>
  <si>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</si>
  <si>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</si>
  <si>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</si>
  <si>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</si>
  <si>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</si>
  <si>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</si>
  <si>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</si>
  <si>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</si>
  <si>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</si>
  <si>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</si>
  <si>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</si>
  <si>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</si>
  <si>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</si>
  <si>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</si>
  <si>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</si>
  <si>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</si>
  <si>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</si>
  <si>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</si>
  <si>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</si>
  <si>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</si>
  <si>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</si>
  <si>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</si>
  <si>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</si>
  <si>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</si>
  <si>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</si>
  <si>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</si>
  <si>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</si>
  <si>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</si>
  <si>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</si>
  <si>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</si>
  <si>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</si>
  <si>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</si>
  <si>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</si>
  <si>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</si>
  <si>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</si>
  <si>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</si>
  <si>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</si>
  <si>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</si>
  <si>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</si>
  <si>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</si>
  <si>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</si>
  <si>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</si>
  <si>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</si>
  <si>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</si>
  <si>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</si>
  <si>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</si>
  <si>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</si>
  <si>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</si>
  <si>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</si>
  <si>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</si>
  <si>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</si>
  <si>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</si>
  <si>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</si>
  <si>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</si>
  <si>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</si>
  <si>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</si>
  <si>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</si>
  <si>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</si>
  <si>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</si>
  <si>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</si>
  <si>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</si>
  <si>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</si>
  <si>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</si>
  <si>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</si>
  <si>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</si>
  <si>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</si>
  <si>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</si>
  <si>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</si>
  <si>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</si>
  <si>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</si>
  <si>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</si>
  <si>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</si>
  <si>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</si>
  <si>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</si>
  <si>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</si>
  <si>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</si>
  <si>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</si>
  <si>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</si>
  <si>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</si>
  <si>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</si>
  <si>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</si>
  <si>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</si>
  <si>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</si>
  <si>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</si>
  <si>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</si>
  <si>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</si>
  <si>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</si>
  <si>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</si>
  <si>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</si>
  <si>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</si>
  <si>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</si>
  <si>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</si>
  <si>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</si>
  <si>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</si>
  <si>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</si>
  <si>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</si>
  <si>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</si>
  <si>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</si>
  <si>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</si>
  <si>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</si>
  <si>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</si>
  <si>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</si>
  <si>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</si>
  <si>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</si>
  <si>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</si>
  <si>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</si>
  <si>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</si>
  <si>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</si>
  <si>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</si>
  <si>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</si>
  <si>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</si>
  <si>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</si>
  <si>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</si>
  <si>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</si>
  <si>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</si>
  <si>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</si>
  <si>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</si>
  <si>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</si>
  <si>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</si>
  <si>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</si>
  <si>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</si>
  <si>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</si>
  <si>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</si>
  <si>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</si>
  <si>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</si>
  <si>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</si>
  <si>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</si>
  <si>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</si>
  <si>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</si>
  <si>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</si>
  <si>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</si>
  <si>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</si>
  <si>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</si>
  <si>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</si>
  <si>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</si>
  <si>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</si>
  <si>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</si>
  <si>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</si>
  <si>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</si>
  <si>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</si>
  <si>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</si>
  <si>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</si>
  <si>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</si>
  <si>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</si>
  <si>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</si>
  <si>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</si>
  <si>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</si>
  <si>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</si>
  <si>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</si>
  <si>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</si>
  <si>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</si>
  <si>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</si>
  <si>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</si>
  <si>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</si>
  <si>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</si>
  <si>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</si>
  <si>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</si>
  <si>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</si>
  <si>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</si>
  <si>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</si>
  <si>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</si>
  <si>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</si>
  <si>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</si>
  <si>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</si>
  <si>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</si>
  <si>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</si>
  <si>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</si>
  <si>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</si>
  <si>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</si>
  <si>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</si>
  <si>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</si>
  <si>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</si>
  <si>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</si>
  <si>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</si>
  <si>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</si>
  <si>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</si>
  <si>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</si>
  <si>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</si>
  <si>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</si>
  <si>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</si>
  <si>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</si>
  <si>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</si>
  <si>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</si>
  <si>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</si>
  <si>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</si>
  <si>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</si>
  <si>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</si>
  <si>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</si>
  <si>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</si>
  <si>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</si>
  <si>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</si>
  <si>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</si>
  <si>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</si>
  <si>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</si>
  <si>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</si>
  <si>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</si>
  <si>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</si>
  <si>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</si>
  <si>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</si>
  <si>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</si>
  <si>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</si>
  <si>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</si>
  <si>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</si>
  <si>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</si>
  <si>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</si>
  <si>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</si>
  <si>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</si>
  <si>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</si>
  <si>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</si>
  <si>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</si>
  <si>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</si>
  <si>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</si>
  <si>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</si>
  <si>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</si>
  <si>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</si>
  <si>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</si>
  <si>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</si>
  <si>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</si>
  <si>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</si>
  <si>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</si>
  <si>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</si>
  <si>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</si>
  <si>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</si>
  <si>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</si>
  <si>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</si>
  <si>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</si>
  <si>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</si>
  <si>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</si>
  <si>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</si>
  <si>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</si>
  <si>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</si>
  <si>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</si>
  <si>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</si>
  <si>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</si>
  <si>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</si>
  <si>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</si>
  <si>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</si>
  <si>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</si>
  <si>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</si>
  <si>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</si>
  <si>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</si>
  <si>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</si>
  <si>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</si>
  <si>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</si>
  <si>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</si>
  <si>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</si>
  <si>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</si>
  <si>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</si>
  <si>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</si>
  <si>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</si>
  <si>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</si>
  <si>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</si>
  <si>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</si>
  <si>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</si>
  <si>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</si>
  <si>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</si>
  <si>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</si>
  <si>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</si>
  <si>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</si>
  <si>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</si>
  <si>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</si>
  <si>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</si>
  <si>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</si>
  <si>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</si>
  <si>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</si>
  <si>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</si>
  <si>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</si>
  <si>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</si>
  <si>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</si>
  <si>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</si>
  <si>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</si>
  <si>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</si>
  <si>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</si>
  <si>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</si>
  <si>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</si>
  <si>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</si>
  <si>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</si>
  <si>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</si>
  <si>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</si>
  <si>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</si>
  <si>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</si>
  <si>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</si>
  <si>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</si>
  <si>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</si>
  <si>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</si>
  <si>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</si>
  <si>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</si>
  <si>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</si>
  <si>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</si>
  <si>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</si>
  <si>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</si>
  <si>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</si>
  <si>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</si>
  <si>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</si>
  <si>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</si>
  <si>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</si>
  <si>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</si>
  <si>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</si>
  <si>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</si>
  <si>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</si>
  <si>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</si>
  <si>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</si>
  <si>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</si>
  <si>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</si>
  <si>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</si>
  <si>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</si>
  <si>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</si>
  <si>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</si>
  <si>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</si>
  <si>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</si>
  <si>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</si>
  <si>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</si>
  <si>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</si>
  <si>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</si>
  <si>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</si>
  <si>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</si>
  <si>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</si>
  <si>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</si>
  <si>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</si>
  <si>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</si>
  <si>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</si>
  <si>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</si>
  <si>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</si>
  <si>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</si>
  <si>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</si>
  <si>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</si>
  <si>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</si>
  <si>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</si>
  <si>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</si>
  <si>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</si>
  <si>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</si>
  <si>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</si>
  <si>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</si>
  <si>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</si>
  <si>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</si>
  <si>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</si>
  <si>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</si>
  <si>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</si>
  <si>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</si>
  <si>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</si>
  <si>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</si>
  <si>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</si>
  <si>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</si>
  <si>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</si>
  <si>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</si>
  <si>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</si>
  <si>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</si>
  <si>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</si>
  <si>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</si>
  <si>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</si>
  <si>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</si>
  <si>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</si>
  <si>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</si>
  <si>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</si>
  <si>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</si>
  <si>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</si>
  <si>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</si>
  <si>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</si>
  <si>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</si>
  <si>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</si>
  <si>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</si>
  <si>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</si>
  <si>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</si>
  <si>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</si>
  <si>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</si>
  <si>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</si>
  <si>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</si>
  <si>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</si>
  <si>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</si>
  <si>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</si>
  <si>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</si>
  <si>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</si>
  <si>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</si>
  <si>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</si>
  <si>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</si>
  <si>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</si>
  <si>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</si>
  <si>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</si>
  <si>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</si>
  <si>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</si>
  <si>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</si>
  <si>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</si>
  <si>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</si>
  <si>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</si>
  <si>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</si>
  <si>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</si>
  <si>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</si>
  <si>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</si>
  <si>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</si>
  <si>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</si>
  <si>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</si>
  <si>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</si>
  <si>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</si>
  <si>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</si>
  <si>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</si>
  <si>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</si>
  <si>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</si>
  <si>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</si>
  <si>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</si>
  <si>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</si>
  <si>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</si>
  <si>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</si>
  <si>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</si>
  <si>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</si>
  <si>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</si>
  <si>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</si>
  <si>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</si>
  <si>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</si>
  <si>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</si>
  <si>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</si>
  <si>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</si>
  <si>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</si>
  <si>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</si>
  <si>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</si>
  <si>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</si>
  <si>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</si>
  <si>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</si>
  <si>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</si>
  <si>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</si>
  <si>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</si>
  <si>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</si>
  <si>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</si>
  <si>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</si>
  <si>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</si>
  <si>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</si>
  <si>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</si>
  <si>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</si>
  <si>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</si>
  <si>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</si>
  <si>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</si>
  <si>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</si>
  <si>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</si>
  <si>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</si>
  <si>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</si>
  <si>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</si>
  <si>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</si>
  <si>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</si>
  <si>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</si>
  <si>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</si>
  <si>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</si>
  <si>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</si>
  <si>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</si>
  <si>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</si>
  <si>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</si>
  <si>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</si>
  <si>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</si>
  <si>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</si>
  <si>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</si>
  <si>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</si>
  <si>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</si>
  <si>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</si>
  <si>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</si>
  <si>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</si>
  <si>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</si>
  <si>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</si>
  <si>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</si>
  <si>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</si>
  <si>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</si>
  <si>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</si>
  <si>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</si>
  <si>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</si>
  <si>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</si>
  <si>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</si>
  <si>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</si>
  <si>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</si>
  <si>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</si>
  <si>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</si>
  <si>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</si>
  <si>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</si>
  <si>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</si>
  <si>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</si>
  <si>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</si>
  <si>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</si>
  <si>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</si>
  <si>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</si>
  <si>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</si>
  <si>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</si>
  <si>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</si>
  <si>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</si>
  <si>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</si>
  <si>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</si>
  <si>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</si>
  <si>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</si>
  <si>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</si>
  <si>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</si>
  <si>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</si>
  <si>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</si>
  <si>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</si>
  <si>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</si>
  <si>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</si>
  <si>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</si>
  <si>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</si>
  <si>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</si>
  <si>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</si>
  <si>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</si>
  <si>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</si>
  <si>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</si>
  <si>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</si>
  <si>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</si>
  <si>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</si>
  <si>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</si>
  <si>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</si>
  <si>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</si>
  <si>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</si>
  <si>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</si>
  <si>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</si>
  <si>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</si>
  <si>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</si>
  <si>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</si>
  <si>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</si>
  <si>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</si>
  <si>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</si>
  <si>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</si>
  <si>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</si>
  <si>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</si>
  <si>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</si>
  <si>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</si>
  <si>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</si>
  <si>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</si>
  <si>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</si>
  <si>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</si>
  <si>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</si>
  <si>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</si>
  <si>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</si>
  <si>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</si>
  <si>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</si>
  <si>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</si>
  <si>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</si>
  <si>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</si>
  <si>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</si>
  <si>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</si>
  <si>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</si>
  <si>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</si>
  <si>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</si>
  <si>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</si>
  <si>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</si>
  <si>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</si>
  <si>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</si>
  <si>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</si>
  <si>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</si>
  <si>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</si>
  <si>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</si>
  <si>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</si>
  <si>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</si>
  <si>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</si>
  <si>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</si>
  <si>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</si>
  <si>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</si>
  <si>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</si>
  <si>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</si>
  <si>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</si>
  <si>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</si>
  <si>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</si>
  <si>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</si>
  <si>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</si>
  <si>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</si>
  <si>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</si>
  <si>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</si>
  <si>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</si>
  <si>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</si>
  <si>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</si>
  <si>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</si>
  <si>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</si>
  <si>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</si>
  <si>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</si>
  <si>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</si>
  <si>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</si>
  <si>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</si>
  <si>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</si>
  <si>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</si>
  <si>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</si>
  <si>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</si>
  <si>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</si>
  <si>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</si>
  <si>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</si>
  <si>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</si>
  <si>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</si>
  <si>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</si>
  <si>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</si>
  <si>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</si>
  <si>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</si>
  <si>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</si>
  <si>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</si>
  <si>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</si>
  <si>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</si>
  <si>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</si>
  <si>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</si>
  <si>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</si>
  <si>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</si>
  <si>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</si>
  <si>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</si>
  <si>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</si>
  <si>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</si>
  <si>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</si>
  <si>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</si>
  <si>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</si>
  <si>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</si>
  <si>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</si>
  <si>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</si>
  <si>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</si>
  <si>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</si>
  <si>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</si>
  <si>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</si>
  <si>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</si>
  <si>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</si>
  <si>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</si>
  <si>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</si>
  <si>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</si>
  <si>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</si>
  <si>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</si>
  <si>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</si>
  <si>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</si>
  <si>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</si>
  <si>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</si>
  <si>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</si>
  <si>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</si>
  <si>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</si>
  <si>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</si>
  <si>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</si>
  <si>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</si>
  <si>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</si>
  <si>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</si>
  <si>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</si>
  <si>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</si>
  <si>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</si>
  <si>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</si>
  <si>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</si>
  <si>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</si>
  <si>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</si>
  <si>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</si>
  <si>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</si>
  <si>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</si>
  <si>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</si>
  <si>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</si>
  <si>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</si>
  <si>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</si>
  <si>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</si>
  <si>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</si>
  <si>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</si>
  <si>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</si>
  <si>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</si>
  <si>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</si>
  <si>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</si>
  <si>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</si>
  <si>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</si>
  <si>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</si>
  <si>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</si>
  <si>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</si>
  <si>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</si>
  <si>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</si>
  <si>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</si>
  <si>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</si>
  <si>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</si>
  <si>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</si>
  <si>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</si>
  <si>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</si>
  <si>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</si>
  <si>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</si>
  <si>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</si>
  <si>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</si>
  <si>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</si>
  <si>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</si>
  <si>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</si>
  <si>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</si>
  <si>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</si>
  <si>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</si>
  <si>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</si>
  <si>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</si>
  <si>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</si>
  <si>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</si>
  <si>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</si>
  <si>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</si>
  <si>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</si>
  <si>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</si>
  <si>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</si>
  <si>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</si>
  <si>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</si>
  <si>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</si>
  <si>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</si>
  <si>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</si>
  <si>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</si>
  <si>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</si>
  <si>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</si>
  <si>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</si>
  <si>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</si>
  <si>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</si>
  <si>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</si>
  <si>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</si>
  <si>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</si>
  <si>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</si>
  <si>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</si>
  <si>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</si>
  <si>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</si>
  <si>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</si>
  <si>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</si>
  <si>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</si>
  <si>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</si>
  <si>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</si>
  <si>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</si>
  <si>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</si>
  <si>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</si>
  <si>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</si>
  <si>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</si>
  <si>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</si>
  <si>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</si>
  <si>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</si>
  <si>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</si>
  <si>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</si>
  <si>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</si>
  <si>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</si>
  <si>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</si>
  <si>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</si>
  <si>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</si>
  <si>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</si>
  <si>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</si>
  <si>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</si>
  <si>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</si>
  <si>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</si>
  <si>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</si>
  <si>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</si>
  <si>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</si>
  <si>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</si>
  <si>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</si>
  <si>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</si>
  <si>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</si>
  <si>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</si>
  <si>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</si>
  <si>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</si>
  <si>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</si>
  <si>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</si>
  <si>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</si>
  <si>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</si>
  <si>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</si>
  <si>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</si>
  <si>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</si>
  <si>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</si>
  <si>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</si>
  <si>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</si>
  <si>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</si>
  <si>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</si>
  <si>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</si>
  <si>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</si>
  <si>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</si>
  <si>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</si>
  <si>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</si>
  <si>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</si>
  <si>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</si>
  <si>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</si>
  <si>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</si>
  <si>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</si>
  <si>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</si>
  <si>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</si>
  <si>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</si>
  <si>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</si>
  <si>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</si>
  <si>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</si>
  <si>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</si>
  <si>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</si>
  <si>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</si>
  <si>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</si>
  <si>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</si>
  <si>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</si>
  <si>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</si>
  <si>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</si>
  <si>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</si>
  <si>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</si>
  <si>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</si>
  <si>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</si>
  <si>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</si>
  <si>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</si>
  <si>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</si>
  <si>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</si>
  <si>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</si>
  <si>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</si>
  <si>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</si>
  <si>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</si>
  <si>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</si>
  <si>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</si>
  <si>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</si>
  <si>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</si>
  <si>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</si>
  <si>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</si>
  <si>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</si>
  <si>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</si>
  <si>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</si>
  <si>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</si>
  <si>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</si>
  <si>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</si>
  <si>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</si>
  <si>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</si>
  <si>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</si>
  <si>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</si>
  <si>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</si>
  <si>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</si>
  <si>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</si>
  <si>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</si>
  <si>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</si>
  <si>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</si>
  <si>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</si>
  <si>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</si>
  <si>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</si>
  <si>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</si>
  <si>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</si>
  <si>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</si>
  <si>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</si>
  <si>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</si>
  <si>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</si>
  <si>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</si>
  <si>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</si>
  <si>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</si>
  <si>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</si>
  <si>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</si>
  <si>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</si>
  <si>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</si>
  <si>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</si>
  <si>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</si>
  <si>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</si>
  <si>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</si>
  <si>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</si>
  <si>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</si>
  <si>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</si>
  <si>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</si>
  <si>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</si>
  <si>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</si>
  <si>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</si>
  <si>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</si>
  <si>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</si>
  <si>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</si>
  <si>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</si>
  <si>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</si>
  <si>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</si>
  <si>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</si>
  <si>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</si>
  <si>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</si>
  <si>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</si>
  <si>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</si>
  <si>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</si>
  <si>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</si>
  <si>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</si>
  <si>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</si>
  <si>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</si>
  <si>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</si>
  <si>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</si>
  <si>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</si>
  <si>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</si>
  <si>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</si>
  <si>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</si>
  <si>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</si>
  <si>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</si>
  <si>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</si>
  <si>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</si>
  <si>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</si>
  <si>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</si>
  <si>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</si>
  <si>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</si>
  <si>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</si>
  <si>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</si>
  <si>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</si>
  <si>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</si>
  <si>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</si>
  <si>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</si>
  <si>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</si>
  <si>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</si>
  <si>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</si>
  <si>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</si>
  <si>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</si>
  <si>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</si>
  <si>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</si>
  <si>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</si>
  <si>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</si>
  <si>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</si>
  <si>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</si>
  <si>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</si>
  <si>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</si>
  <si>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</si>
  <si>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</si>
  <si>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</si>
  <si>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</si>
  <si>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</si>
  <si>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</si>
  <si>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</si>
  <si>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</si>
  <si>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</si>
  <si>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</si>
  <si>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</si>
  <si>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</si>
  <si>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</si>
  <si>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</si>
  <si>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</si>
  <si>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</si>
  <si>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</si>
  <si>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</si>
  <si>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</si>
  <si>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</si>
  <si>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</si>
  <si>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</si>
  <si>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</si>
  <si>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</si>
  <si>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</si>
  <si>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</si>
  <si>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</si>
  <si>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</si>
  <si>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</si>
  <si>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</si>
  <si>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</si>
  <si>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</si>
  <si>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</si>
  <si>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</si>
  <si>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</si>
  <si>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</si>
  <si>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</si>
  <si>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</si>
  <si>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</si>
  <si>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</si>
  <si>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</si>
  <si>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</si>
  <si>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</si>
  <si>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</si>
  <si>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</si>
  <si>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</si>
  <si>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</si>
  <si>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</si>
  <si>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</si>
  <si>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</si>
  <si>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</si>
  <si>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</si>
  <si>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</si>
  <si>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</si>
  <si>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</si>
  <si>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</si>
  <si>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</si>
  <si>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</si>
  <si>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</si>
  <si>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</si>
  <si>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</si>
  <si>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</si>
  <si>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</si>
  <si>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</si>
  <si>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</si>
  <si>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</si>
  <si>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</si>
  <si>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</si>
  <si>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</si>
  <si>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</si>
  <si>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</si>
  <si>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</si>
  <si>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</si>
  <si>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</si>
  <si>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</si>
  <si>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</si>
  <si>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</si>
  <si>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</si>
  <si>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</si>
  <si>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</si>
  <si>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</si>
  <si>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</si>
  <si>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</si>
  <si>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</si>
  <si>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</si>
  <si>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</si>
  <si>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</si>
  <si>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</si>
  <si>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</si>
  <si>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</si>
  <si>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</si>
  <si>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</si>
  <si>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</si>
  <si>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</si>
  <si>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</si>
  <si>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</si>
  <si>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</si>
  <si>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</si>
  <si>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</si>
  <si>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</si>
  <si>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</si>
  <si>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</si>
  <si>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</si>
  <si>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</si>
  <si>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</si>
  <si>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</si>
  <si>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</si>
  <si>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</si>
  <si>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</si>
  <si>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</si>
  <si>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</si>
  <si>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</si>
  <si>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</si>
  <si>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</si>
  <si>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</si>
  <si>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</si>
  <si>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</si>
  <si>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</si>
  <si>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</si>
  <si>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</si>
  <si>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</si>
  <si>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</si>
  <si>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</si>
  <si>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</si>
  <si>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</si>
  <si>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</si>
  <si>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</si>
  <si>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</si>
  <si>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</si>
  <si>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</si>
  <si>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</si>
  <si>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</si>
  <si>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</si>
  <si>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</si>
  <si>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</si>
  <si>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</si>
  <si>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</si>
  <si>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</si>
  <si>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</si>
  <si>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</si>
  <si>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</si>
  <si>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</si>
  <si>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</si>
  <si>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</si>
  <si>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</si>
  <si>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</si>
  <si>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</si>
  <si>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</si>
  <si>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</si>
  <si>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</si>
  <si>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</si>
  <si>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</si>
  <si>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</si>
  <si>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</si>
  <si>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</si>
  <si>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</si>
  <si>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</si>
  <si>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</si>
  <si>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</si>
  <si>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</si>
  <si>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</si>
  <si>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</si>
  <si>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</si>
  <si>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</si>
  <si>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</si>
  <si>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</si>
  <si>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</si>
  <si>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</si>
  <si>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</si>
  <si>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</si>
  <si>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</si>
  <si>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</si>
  <si>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</si>
  <si>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</si>
  <si>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</si>
  <si>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</si>
  <si>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</si>
  <si>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</si>
  <si>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</si>
  <si>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</si>
  <si>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</si>
  <si>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</si>
  <si>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</si>
  <si>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</si>
  <si>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</si>
  <si>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</si>
  <si>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</si>
  <si>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</si>
  <si>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</si>
  <si>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</si>
  <si>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</si>
  <si>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</si>
  <si>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</si>
  <si>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</si>
  <si>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</si>
  <si>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</si>
  <si>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</si>
  <si>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</si>
  <si>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</si>
  <si>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</si>
  <si>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</si>
  <si>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</si>
  <si>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</si>
  <si>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</si>
  <si>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</si>
  <si>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</si>
  <si>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</si>
  <si>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</si>
  <si>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</si>
  <si>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</si>
  <si>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</si>
  <si>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</si>
  <si>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</si>
  <si>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</si>
  <si>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</si>
  <si>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</si>
  <si>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</si>
  <si>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</si>
  <si>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</si>
  <si>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</si>
  <si>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</si>
  <si>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</si>
  <si>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</si>
  <si>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</si>
  <si>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</si>
  <si>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</si>
  <si>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</si>
  <si>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</si>
  <si>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</si>
  <si>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</si>
  <si>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</si>
  <si>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</si>
  <si>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</si>
  <si>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</si>
  <si>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</si>
  <si>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</si>
  <si>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</si>
  <si>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</si>
  <si>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</si>
  <si>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</si>
  <si>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</si>
  <si>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</si>
  <si>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</si>
  <si>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</si>
  <si>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</si>
  <si>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</si>
  <si>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</si>
  <si>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</si>
  <si>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</si>
  <si>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</si>
  <si>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</si>
  <si>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</si>
  <si>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</si>
  <si>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</si>
  <si>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</si>
  <si>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</si>
  <si>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</si>
  <si>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</si>
  <si>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</si>
  <si>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</si>
  <si>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</si>
  <si>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</si>
  <si>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</si>
  <si>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</si>
  <si>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</si>
  <si>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</si>
  <si>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</si>
  <si>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</si>
  <si>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</si>
  <si>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</si>
  <si>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</si>
  <si>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</si>
  <si>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</si>
  <si>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</si>
  <si>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</si>
  <si>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</si>
  <si>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</si>
  <si>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</si>
  <si>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</si>
  <si>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</si>
  <si>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</si>
  <si>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</si>
  <si>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</si>
  <si>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</si>
  <si>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</si>
  <si>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</si>
  <si>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</si>
  <si>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</si>
  <si>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</si>
  <si>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</si>
  <si>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</si>
  <si>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</si>
  <si>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</si>
  <si>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</si>
  <si>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</si>
  <si>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</si>
  <si>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</si>
  <si>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</si>
  <si>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</si>
  <si>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</si>
  <si>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</si>
  <si>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</si>
  <si>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</si>
  <si>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</si>
  <si>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</si>
  <si>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</si>
  <si>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</si>
  <si>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</si>
  <si>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</si>
  <si>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</si>
  <si>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</si>
  <si>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</si>
  <si>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</si>
  <si>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</si>
  <si>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</si>
  <si>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</si>
  <si>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</si>
  <si>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</si>
  <si>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</si>
  <si>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</si>
  <si>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</si>
  <si>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</si>
  <si>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</si>
  <si>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</si>
  <si>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</si>
  <si>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</si>
  <si>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</si>
  <si>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</si>
  <si>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</si>
  <si>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</si>
  <si>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</si>
  <si>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</si>
  <si>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</si>
  <si>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</si>
  <si>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</si>
  <si>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</si>
  <si>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</si>
  <si>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</si>
  <si>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</si>
  <si>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</si>
  <si>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</si>
  <si>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</si>
  <si>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</si>
  <si>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</si>
  <si>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</si>
  <si>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</si>
  <si>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</si>
  <si>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</si>
  <si>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</si>
  <si>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</si>
  <si>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</si>
  <si>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</si>
  <si>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</si>
  <si>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</si>
  <si>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</si>
  <si>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</si>
  <si>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</si>
  <si>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</si>
  <si>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</si>
  <si>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</si>
  <si>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</si>
  <si>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</si>
  <si>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</si>
  <si>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</si>
  <si>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</si>
  <si>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</si>
  <si>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</si>
  <si>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</si>
  <si>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</si>
  <si>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</si>
  <si>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</si>
  <si>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</si>
  <si>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</si>
  <si>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</si>
  <si>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</si>
  <si>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</si>
  <si>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</si>
  <si>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</si>
  <si>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</si>
  <si>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</si>
  <si>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</si>
  <si>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</si>
  <si>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</si>
  <si>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</si>
  <si>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</si>
  <si>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</si>
  <si>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</si>
  <si>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</si>
  <si>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</si>
  <si>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</si>
  <si>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</si>
  <si>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</si>
  <si>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</si>
  <si>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</si>
  <si>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</si>
  <si>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</si>
  <si>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</si>
  <si>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</si>
  <si>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</si>
  <si>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</si>
  <si>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</si>
  <si>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</si>
  <si>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</si>
  <si>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</si>
  <si>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</si>
  <si>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</si>
  <si>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</si>
  <si>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</si>
  <si>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</si>
  <si>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</si>
  <si>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</si>
  <si>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</si>
  <si>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</si>
  <si>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</si>
  <si>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</si>
  <si>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</si>
  <si>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</si>
  <si>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</si>
  <si>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</si>
  <si>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</si>
  <si>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</si>
  <si>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</si>
  <si>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</si>
  <si>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</si>
  <si>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</si>
  <si>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</si>
  <si>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</si>
  <si>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</si>
  <si>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</si>
  <si>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</si>
  <si>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</si>
  <si>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</si>
  <si>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</si>
  <si>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</si>
  <si>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</si>
  <si>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</si>
  <si>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</si>
  <si>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</si>
  <si>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</si>
  <si>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</si>
  <si>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</si>
  <si>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</si>
  <si>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</si>
  <si>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</si>
  <si>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</si>
  <si>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</si>
  <si>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</si>
  <si>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</si>
  <si>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</si>
  <si>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</si>
  <si>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</si>
  <si>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</si>
  <si>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</si>
  <si>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</si>
  <si>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</si>
  <si>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</si>
  <si>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</si>
  <si>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</si>
  <si>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</si>
  <si>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</si>
  <si>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</si>
  <si>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</si>
  <si>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</si>
  <si>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</si>
  <si>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</si>
  <si>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</si>
  <si>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</si>
  <si>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</si>
  <si>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</si>
  <si>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</si>
  <si>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</si>
  <si>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</si>
  <si>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</si>
  <si>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</si>
  <si>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</si>
  <si>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</si>
  <si>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</si>
  <si>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</si>
  <si>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</si>
  <si>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</si>
  <si>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</si>
  <si>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</si>
  <si>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</si>
  <si>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</si>
  <si>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</si>
  <si>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</si>
  <si>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</si>
  <si>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</si>
  <si>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</si>
  <si>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</si>
  <si>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</si>
  <si>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</si>
  <si>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</si>
  <si>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</si>
  <si>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</si>
  <si>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</si>
  <si>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</si>
  <si>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</si>
  <si>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</si>
  <si>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</si>
  <si>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</si>
  <si>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</si>
  <si>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</si>
  <si>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</si>
  <si>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</si>
  <si>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</si>
  <si>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</si>
  <si>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</si>
  <si>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</si>
  <si>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</si>
  <si>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</si>
  <si>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</si>
  <si>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</si>
  <si>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</si>
  <si>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</si>
  <si>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</si>
  <si>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</si>
  <si>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</si>
  <si>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</si>
  <si>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</si>
  <si>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</si>
  <si>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</si>
  <si>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</si>
  <si>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</si>
  <si>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</si>
  <si>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</si>
  <si>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</si>
  <si>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</si>
  <si>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</si>
  <si>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</si>
  <si>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</si>
  <si>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</si>
  <si>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</si>
  <si>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</si>
  <si>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</si>
  <si>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</si>
  <si>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</si>
  <si>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</si>
  <si>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</si>
  <si>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</si>
  <si>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</si>
  <si>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</si>
  <si>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</si>
  <si>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</si>
  <si>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</si>
  <si>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</si>
  <si>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</si>
  <si>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</si>
  <si>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</si>
  <si>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</si>
  <si>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</si>
  <si>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</si>
  <si>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</si>
  <si>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</si>
  <si>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</si>
  <si>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</si>
  <si>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</si>
  <si>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</si>
  <si>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</si>
  <si>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</si>
  <si>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</si>
  <si>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</si>
  <si>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</si>
  <si>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</si>
  <si>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</si>
  <si>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</si>
  <si>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</si>
  <si>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</si>
  <si>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</si>
  <si>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</si>
  <si>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</si>
  <si>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</si>
  <si>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</si>
  <si>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</si>
  <si>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</si>
  <si>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</si>
  <si>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</si>
  <si>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</si>
  <si>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</si>
  <si>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</si>
  <si>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</si>
  <si>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</si>
  <si>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</si>
  <si>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</si>
  <si>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</si>
  <si>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</si>
  <si>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</si>
  <si>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</si>
  <si>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</si>
  <si>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</si>
  <si>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</si>
  <si>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</si>
  <si>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</si>
  <si>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</si>
  <si>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</si>
  <si>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</si>
  <si>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</si>
  <si>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</si>
  <si>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</si>
  <si>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</si>
  <si>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</si>
  <si>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</si>
  <si>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</si>
  <si>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</si>
  <si>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</si>
  <si>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</si>
  <si>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</si>
  <si>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</si>
  <si>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</si>
  <si>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</si>
  <si>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</si>
  <si>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</si>
  <si>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</si>
  <si>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</si>
  <si>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</si>
  <si>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</si>
  <si>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</si>
  <si>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</si>
  <si>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</si>
  <si>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</si>
  <si>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</si>
  <si>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</si>
  <si>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</si>
  <si>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</si>
  <si>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</si>
  <si>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</si>
  <si>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</si>
  <si>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</si>
  <si>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</si>
  <si>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</si>
  <si>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</si>
  <si>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</si>
  <si>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</si>
  <si>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</si>
  <si>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</si>
  <si>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</si>
  <si>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</si>
  <si>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</si>
  <si>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</si>
  <si>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</si>
  <si>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</si>
  <si>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</si>
  <si>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</si>
  <si>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</si>
  <si>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</si>
  <si>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</si>
  <si>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</si>
  <si>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</si>
  <si>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</si>
  <si>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</si>
  <si>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</si>
  <si>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</si>
  <si>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</si>
  <si>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</si>
  <si>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</si>
  <si>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</si>
  <si>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</si>
  <si>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</si>
  <si>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</si>
  <si>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</si>
  <si>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</si>
  <si>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</si>
  <si>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</si>
  <si>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</si>
  <si>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</si>
  <si>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</si>
  <si>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</si>
  <si>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</si>
  <si>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</si>
  <si>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</si>
  <si>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</si>
  <si>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</si>
  <si>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</si>
  <si>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</si>
  <si>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</si>
  <si>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</si>
  <si>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</si>
  <si>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</si>
  <si>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</si>
  <si>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</si>
  <si>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</si>
  <si>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</si>
  <si>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</si>
  <si>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</si>
  <si>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</si>
  <si>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</si>
  <si>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</si>
  <si>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</si>
  <si>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</si>
  <si>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</si>
  <si>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</si>
  <si>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</si>
  <si>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</si>
  <si>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</si>
  <si>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</si>
  <si>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</si>
  <si>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</si>
  <si>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</si>
  <si>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</si>
  <si>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</si>
  <si>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</si>
  <si>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</si>
  <si>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</si>
  <si>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</si>
  <si>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</si>
  <si>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</si>
  <si>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</si>
  <si>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</si>
  <si>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</si>
  <si>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</si>
  <si>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</si>
  <si>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</si>
  <si>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</si>
  <si>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</si>
  <si>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</si>
  <si>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</si>
  <si>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</si>
  <si>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</si>
  <si>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</si>
  <si>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</si>
  <si>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</si>
  <si>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</si>
  <si>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</si>
  <si>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</si>
  <si>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</si>
  <si>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</si>
  <si>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</si>
  <si>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</si>
  <si>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</si>
  <si>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</si>
  <si>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</si>
  <si>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</si>
  <si>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</si>
  <si>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</si>
  <si>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</si>
  <si>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</si>
  <si>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</si>
  <si>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</si>
  <si>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</si>
  <si>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</si>
  <si>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</si>
  <si>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</si>
  <si>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</si>
  <si>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</si>
  <si>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</si>
  <si>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</si>
  <si>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</si>
  <si>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</si>
  <si>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</si>
  <si>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</si>
  <si>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</si>
  <si>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</si>
  <si>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</si>
  <si>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</si>
  <si>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</si>
  <si>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</si>
  <si>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</si>
  <si>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</si>
  <si>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</si>
  <si>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</si>
  <si>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</si>
  <si>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</si>
  <si>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</si>
  <si>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</si>
  <si>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</si>
  <si>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</si>
  <si>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</si>
  <si>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</si>
  <si>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</si>
  <si>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</si>
  <si>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</si>
  <si>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</si>
  <si>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</si>
  <si>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</si>
  <si>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</si>
  <si>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</si>
  <si>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</si>
  <si>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</si>
  <si>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</si>
  <si>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</si>
  <si>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</si>
  <si>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</si>
  <si>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</si>
  <si>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</si>
  <si>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</si>
  <si>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</si>
  <si>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</si>
  <si>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</si>
  <si>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</si>
  <si>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</si>
  <si>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</si>
  <si>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</si>
  <si>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</si>
  <si>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</si>
  <si>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</si>
  <si>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</si>
  <si>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</si>
  <si>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</si>
  <si>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</si>
  <si>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</si>
  <si>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</si>
  <si>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</si>
  <si>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</si>
  <si>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</si>
  <si>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</si>
  <si>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</si>
  <si>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</si>
  <si>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</si>
  <si>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</si>
  <si>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</si>
  <si>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</si>
  <si>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</si>
  <si>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</si>
  <si>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</si>
  <si>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</si>
  <si>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</si>
  <si>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</si>
  <si>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</si>
  <si>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</si>
  <si>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</si>
  <si>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</si>
  <si>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</si>
  <si>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</si>
  <si>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</si>
  <si>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</si>
  <si>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</si>
  <si>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</si>
  <si>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</si>
  <si>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</si>
  <si>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</si>
  <si>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</si>
  <si>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</si>
  <si>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</si>
  <si>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</si>
  <si>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</si>
  <si>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</si>
  <si>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</si>
  <si>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</si>
  <si>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</si>
  <si>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</si>
  <si>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</si>
  <si>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</si>
  <si>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</si>
  <si>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</si>
  <si>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</si>
  <si>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</si>
  <si>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</si>
  <si>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</si>
  <si>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</si>
  <si>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</si>
  <si>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</si>
  <si>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</si>
  <si>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</si>
  <si>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</si>
  <si>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</si>
  <si>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</si>
  <si>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</si>
  <si>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</si>
  <si>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</si>
  <si>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</si>
  <si>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</si>
  <si>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</si>
  <si>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</si>
  <si>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</si>
  <si>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</si>
  <si>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</si>
  <si>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</si>
  <si>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</si>
  <si>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</si>
  <si>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</si>
  <si>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</si>
  <si>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</si>
  <si>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</si>
  <si>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</si>
  <si>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</si>
  <si>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</si>
  <si>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</si>
  <si>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</si>
  <si>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</si>
  <si>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</si>
  <si>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</si>
  <si>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</si>
  <si>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</si>
  <si>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</si>
  <si>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</si>
  <si>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</si>
  <si>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</si>
  <si>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</si>
  <si>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</si>
  <si>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</si>
  <si>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</si>
  <si>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</si>
  <si>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</si>
  <si>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</si>
  <si>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</si>
  <si>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</si>
  <si>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</si>
  <si>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</si>
  <si>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</si>
  <si>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</si>
  <si>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</si>
  <si>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</si>
  <si>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</si>
  <si>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</si>
  <si>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</si>
  <si>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</si>
  <si>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</si>
  <si>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</si>
  <si>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</si>
  <si>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</si>
  <si>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</si>
  <si>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</si>
  <si>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</si>
  <si>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</si>
  <si>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</si>
  <si>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</si>
  <si>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</si>
  <si>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</si>
  <si>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</si>
  <si>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</si>
  <si>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</si>
  <si>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</si>
  <si>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</si>
  <si>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</si>
  <si>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</si>
  <si>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</si>
  <si>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</si>
  <si>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</si>
  <si>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</si>
  <si>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</si>
  <si>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</si>
  <si>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</si>
  <si>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</si>
  <si>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</si>
  <si>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</si>
  <si>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</si>
  <si>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</si>
  <si>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</si>
  <si>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</si>
  <si>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</si>
  <si>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</si>
  <si>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</si>
  <si>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</si>
  <si>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</si>
  <si>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</si>
  <si>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</si>
  <si>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</si>
  <si>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</si>
  <si>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</si>
  <si>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</si>
  <si>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</si>
  <si>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</si>
  <si>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</si>
  <si>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</si>
  <si>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</si>
  <si>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</si>
  <si>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</si>
  <si>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</si>
  <si>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</si>
  <si>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</si>
  <si>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</si>
  <si>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</si>
  <si>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</si>
  <si>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</si>
  <si>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</si>
  <si>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</si>
  <si>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</si>
  <si>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</si>
  <si>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</si>
  <si>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</si>
  <si>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</si>
  <si>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</si>
  <si>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</si>
  <si>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</si>
  <si>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</si>
  <si>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</si>
  <si>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</si>
  <si>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</si>
  <si>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</si>
  <si>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</si>
  <si>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</si>
  <si>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</si>
  <si>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</si>
  <si>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</si>
  <si>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</si>
  <si>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</si>
  <si>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</si>
  <si>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</si>
  <si>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</si>
  <si>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</si>
  <si>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</si>
  <si>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</si>
  <si>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</si>
  <si>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</si>
  <si>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</si>
  <si>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</si>
  <si>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</si>
  <si>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</si>
  <si>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</si>
  <si>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</si>
  <si>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</si>
  <si>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</si>
  <si>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</si>
  <si>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</si>
  <si>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</si>
  <si>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</si>
  <si>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</si>
  <si>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</si>
  <si>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</si>
  <si>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</si>
  <si>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</si>
  <si>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</si>
  <si>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</si>
  <si>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</si>
  <si>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</si>
  <si>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</si>
  <si>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</si>
  <si>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</si>
  <si>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</si>
  <si>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</si>
  <si>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</si>
  <si>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</si>
  <si>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</si>
  <si>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</si>
  <si>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</si>
  <si>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</si>
  <si>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</si>
  <si>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</si>
  <si>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</si>
  <si>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</si>
  <si>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</si>
  <si>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</si>
  <si>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</si>
  <si>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</si>
  <si>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</si>
  <si>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</si>
  <si>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</si>
  <si>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</si>
  <si>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</si>
  <si>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</si>
  <si>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</si>
  <si>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</si>
  <si>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</si>
  <si>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</si>
  <si>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</si>
  <si>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</si>
  <si>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</si>
  <si>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</si>
  <si>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</si>
  <si>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</si>
  <si>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</si>
  <si>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</si>
  <si>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</si>
  <si>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</si>
  <si>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</si>
  <si>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</si>
  <si>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</si>
  <si>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</si>
  <si>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</si>
  <si>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</si>
  <si>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</si>
  <si>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</si>
  <si>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</si>
  <si>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</si>
  <si>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</si>
  <si>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</si>
  <si>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</si>
  <si>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</si>
  <si>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</si>
  <si>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</si>
  <si>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</si>
  <si>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</si>
  <si>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</si>
  <si>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</si>
  <si>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</si>
  <si>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</si>
  <si>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</si>
  <si>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</si>
  <si>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</si>
  <si>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</si>
  <si>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</si>
  <si>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</si>
  <si>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</si>
  <si>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</si>
  <si>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</si>
  <si>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</si>
  <si>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</si>
  <si>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</si>
  <si>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</si>
  <si>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</si>
  <si>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</si>
  <si>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</si>
  <si>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</si>
  <si>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</si>
  <si>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</si>
  <si>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</si>
  <si>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</si>
  <si>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</si>
  <si>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</si>
  <si>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</si>
  <si>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</si>
  <si>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</si>
  <si>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</si>
  <si>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</si>
  <si>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</si>
  <si>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</si>
  <si>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</si>
  <si>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</si>
  <si>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</si>
  <si>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</si>
  <si>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</si>
  <si>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</si>
  <si>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</si>
  <si>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</si>
  <si>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</si>
  <si>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</si>
  <si>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</si>
  <si>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</si>
  <si>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</si>
  <si>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</si>
  <si>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</si>
  <si>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</si>
  <si>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</si>
  <si>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</si>
  <si>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</si>
  <si>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</si>
  <si>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</si>
  <si>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</si>
  <si>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</si>
  <si>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</si>
  <si>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</si>
  <si>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</si>
  <si>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</si>
  <si>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</si>
  <si>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</si>
  <si>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</si>
  <si>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</si>
  <si>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</si>
  <si>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</si>
  <si>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</si>
  <si>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</si>
  <si>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</si>
  <si>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</si>
  <si>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</si>
  <si>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</si>
  <si>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</si>
  <si>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</si>
  <si>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</si>
  <si>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</si>
  <si>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</si>
  <si>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</si>
  <si>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</si>
  <si>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</si>
  <si>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</si>
  <si>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</si>
  <si>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</si>
  <si>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</si>
  <si>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</si>
  <si>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</si>
  <si>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</si>
  <si>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</si>
  <si>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</si>
  <si>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</si>
  <si>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</si>
  <si>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</si>
  <si>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</si>
  <si>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</si>
  <si>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</si>
  <si>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</si>
  <si>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</si>
  <si>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</si>
  <si>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</si>
  <si>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</si>
  <si>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</si>
  <si>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</si>
  <si>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</si>
  <si>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</si>
  <si>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</si>
  <si>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</si>
  <si>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</si>
  <si>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</si>
  <si>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</si>
  <si>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</si>
  <si>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</si>
  <si>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</si>
  <si>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</si>
  <si>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</si>
  <si>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</si>
  <si>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</si>
  <si>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</si>
  <si>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</si>
  <si>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</si>
  <si>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</si>
  <si>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</si>
  <si>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</si>
  <si>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</si>
  <si>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</si>
  <si>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</si>
  <si>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</si>
  <si>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</si>
  <si>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</si>
  <si>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</si>
  <si>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</si>
  <si>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</si>
  <si>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</si>
  <si>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</si>
  <si>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</si>
  <si>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</si>
  <si>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</si>
  <si>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</si>
  <si>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</si>
  <si>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</si>
  <si>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</si>
  <si>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</si>
  <si>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</si>
  <si>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</si>
  <si>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</si>
  <si>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</si>
  <si>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</si>
  <si>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</si>
  <si>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</si>
  <si>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</si>
  <si>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</si>
  <si>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</si>
  <si>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</si>
  <si>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</si>
  <si>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</si>
  <si>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</si>
  <si>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</si>
  <si>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</si>
  <si>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</si>
  <si>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</si>
  <si>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</si>
  <si>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</si>
  <si>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</si>
  <si>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</si>
  <si>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</si>
  <si>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</si>
  <si>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</si>
  <si>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</si>
  <si>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</si>
  <si>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</si>
  <si>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</si>
  <si>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</si>
  <si>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</si>
  <si>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</si>
  <si>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</si>
  <si>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</si>
  <si>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</si>
  <si>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</si>
  <si>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</si>
  <si>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</si>
  <si>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</si>
  <si>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</si>
  <si>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</si>
  <si>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</si>
  <si>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</si>
  <si>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</si>
  <si>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</si>
  <si>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</si>
  <si>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</si>
  <si>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</si>
  <si>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</si>
  <si>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</si>
  <si>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</si>
  <si>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</si>
  <si>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</si>
  <si>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</si>
  <si>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</si>
  <si>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</si>
  <si>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</si>
  <si>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</si>
  <si>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</si>
  <si>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</si>
  <si>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</si>
  <si>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</si>
  <si>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</si>
  <si>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</si>
  <si>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</si>
  <si>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</si>
  <si>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</si>
  <si>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</si>
  <si>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</si>
  <si>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</si>
  <si>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</si>
  <si>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</si>
  <si>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</si>
  <si>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</si>
  <si>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</si>
  <si>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</si>
  <si>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</si>
  <si>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</si>
  <si>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</si>
  <si>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</si>
  <si>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</si>
  <si>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</si>
  <si>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</si>
  <si>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</si>
  <si>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</si>
  <si>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</si>
  <si>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</si>
  <si>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</si>
  <si>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</si>
  <si>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</si>
  <si>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</si>
  <si>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</si>
  <si>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</si>
  <si>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</si>
  <si>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</si>
  <si>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</si>
  <si>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</si>
  <si>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</si>
  <si>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</si>
  <si>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</si>
  <si>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</si>
  <si>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</si>
  <si>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</si>
  <si>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</si>
  <si>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</si>
  <si>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</si>
  <si>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</si>
  <si>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</si>
  <si>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</si>
  <si>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</si>
  <si>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</si>
  <si>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</si>
  <si>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</si>
  <si>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</si>
  <si>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</si>
  <si>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</si>
  <si>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</si>
  <si>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</si>
  <si>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</si>
  <si>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</si>
  <si>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</si>
  <si>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</si>
  <si>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</si>
  <si>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</si>
  <si>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</si>
  <si>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</si>
  <si>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</si>
  <si>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</si>
  <si>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</si>
  <si>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</si>
  <si>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</si>
  <si>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</si>
  <si>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</si>
  <si>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</si>
  <si>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</si>
  <si>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</si>
  <si>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</si>
  <si>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</si>
  <si>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</si>
  <si>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</si>
  <si>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</si>
  <si>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</si>
  <si>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</si>
  <si>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</si>
  <si>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</si>
  <si>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</si>
  <si>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</si>
  <si>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</si>
  <si>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</si>
  <si>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</si>
  <si>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</si>
  <si>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</si>
  <si>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</si>
  <si>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</si>
  <si>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</si>
  <si>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</si>
  <si>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</si>
  <si>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</si>
  <si>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</si>
  <si>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</si>
  <si>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</si>
  <si>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</si>
  <si>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</si>
  <si>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</si>
  <si>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</si>
  <si>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</si>
  <si>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</si>
  <si>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</si>
  <si>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</si>
  <si>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</si>
  <si>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</si>
  <si>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</si>
  <si>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</si>
  <si>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</si>
  <si>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</si>
  <si>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</si>
  <si>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</si>
  <si>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</si>
  <si>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</si>
  <si>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</si>
  <si>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</si>
  <si>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</si>
  <si>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</si>
  <si>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</si>
  <si>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</si>
  <si>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</si>
  <si>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</si>
  <si>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</si>
  <si>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</si>
  <si>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</si>
  <si>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</si>
  <si>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</si>
  <si>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</si>
  <si>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</si>
  <si>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</si>
  <si>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</si>
  <si>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</si>
  <si>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</si>
  <si>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</si>
  <si>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</si>
  <si>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</si>
  <si>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</si>
  <si>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</si>
  <si>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</si>
  <si>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</si>
  <si>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</si>
  <si>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</si>
  <si>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</si>
  <si>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</si>
  <si>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</si>
  <si>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</si>
  <si>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</si>
  <si>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</si>
  <si>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</si>
  <si>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</si>
  <si>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</si>
  <si>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</si>
  <si>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</si>
  <si>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</si>
  <si>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</si>
  <si>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</si>
  <si>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</si>
  <si>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</si>
  <si>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</si>
  <si>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</si>
  <si>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</si>
  <si>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</si>
  <si>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</si>
  <si>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</si>
  <si>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</si>
  <si>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</si>
  <si>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</si>
  <si>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</si>
  <si>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</si>
  <si>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</si>
  <si>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</si>
  <si>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</si>
  <si>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</si>
  <si>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</si>
  <si>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</si>
  <si>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</si>
  <si>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</si>
  <si>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</si>
  <si>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</si>
  <si>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</si>
  <si>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</si>
  <si>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</si>
  <si>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</si>
  <si>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</si>
  <si>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</si>
  <si>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</si>
  <si>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</si>
  <si>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</si>
  <si>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</si>
  <si>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</si>
  <si>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</si>
  <si>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</si>
  <si>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</si>
  <si>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</si>
  <si>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</si>
  <si>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</si>
  <si>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</si>
  <si>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</si>
  <si>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</si>
  <si>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</si>
  <si>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</si>
  <si>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</si>
  <si>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</si>
  <si>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</si>
  <si>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</si>
  <si>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</si>
  <si>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</si>
  <si>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</si>
  <si>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</si>
  <si>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</si>
  <si>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</si>
  <si>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</si>
  <si>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</si>
  <si>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</si>
  <si>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</si>
  <si>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</si>
  <si>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</si>
  <si>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</si>
  <si>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</si>
  <si>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</si>
  <si>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</si>
  <si>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</si>
  <si>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</si>
  <si>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</si>
  <si>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</si>
  <si>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</si>
  <si>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</si>
  <si>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</si>
  <si>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</si>
  <si>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</si>
  <si>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</si>
  <si>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</si>
  <si>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</si>
  <si>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</si>
  <si>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</si>
  <si>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</si>
  <si>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</si>
  <si>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</si>
  <si>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</si>
  <si>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</si>
  <si>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</si>
  <si>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</si>
  <si>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</si>
  <si>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</si>
  <si>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</si>
  <si>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</si>
  <si>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</si>
  <si>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</si>
  <si>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</si>
  <si>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</si>
  <si>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</si>
  <si>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</si>
  <si>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</si>
  <si>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</si>
  <si>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</si>
  <si>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</si>
  <si>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</si>
  <si>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</si>
  <si>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</si>
  <si>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</si>
  <si>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</si>
  <si>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</si>
  <si>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</si>
  <si>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</si>
  <si>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</si>
  <si>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</si>
  <si>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</si>
  <si>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</si>
  <si>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</si>
  <si>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</si>
  <si>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</si>
  <si>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</si>
  <si>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</si>
  <si>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</si>
  <si>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</si>
  <si>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</si>
  <si>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</si>
  <si>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</si>
  <si>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</si>
  <si>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</si>
  <si>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</si>
  <si>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</si>
  <si>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</si>
  <si>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</si>
  <si>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</si>
  <si>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</si>
  <si>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</si>
  <si>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</si>
  <si>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</si>
  <si>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</si>
  <si>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</si>
  <si>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</si>
  <si>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</si>
  <si>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</si>
  <si>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</si>
  <si>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</si>
  <si>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</si>
  <si>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</si>
  <si>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</si>
  <si>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</si>
  <si>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</si>
  <si>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</si>
  <si>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</si>
  <si>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</si>
  <si>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</si>
  <si>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</si>
  <si>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</si>
  <si>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</si>
  <si>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</si>
  <si>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</si>
  <si>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</si>
  <si>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</si>
  <si>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</si>
  <si>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</si>
  <si>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</si>
  <si>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</si>
  <si>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</si>
  <si>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</si>
  <si>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</si>
  <si>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</si>
  <si>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</si>
  <si>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</si>
  <si>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</si>
  <si>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</si>
  <si>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</si>
  <si>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</si>
  <si>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</si>
  <si>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</si>
  <si>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</si>
  <si>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</si>
  <si>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</si>
  <si>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</si>
  <si>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</si>
  <si>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</si>
  <si>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</si>
  <si>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</si>
  <si>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</si>
  <si>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</si>
  <si>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</si>
  <si>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</si>
  <si>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</si>
  <si>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</si>
  <si>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</si>
  <si>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</si>
  <si>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</si>
  <si>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</si>
  <si>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</si>
  <si>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</si>
  <si>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</si>
  <si>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</si>
  <si>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</si>
  <si>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</si>
  <si>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</si>
  <si>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</si>
  <si>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</si>
  <si>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</si>
  <si>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</si>
  <si>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</si>
  <si>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</si>
  <si>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</si>
  <si>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</si>
  <si>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</si>
  <si>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</si>
  <si>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</si>
  <si>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</si>
  <si>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</si>
  <si>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</si>
  <si>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</si>
  <si>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</si>
  <si>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</si>
  <si>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</si>
  <si>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</si>
  <si>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</si>
  <si>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</si>
  <si>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</si>
  <si>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</si>
  <si>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</si>
  <si>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</si>
  <si>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</si>
  <si>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</si>
  <si>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</si>
  <si>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</si>
  <si>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</si>
  <si>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</si>
  <si>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</si>
  <si>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</si>
  <si>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</si>
  <si>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</si>
  <si>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</si>
  <si>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</si>
  <si>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</si>
  <si>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</si>
  <si>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</si>
  <si>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</si>
  <si>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</si>
  <si>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</si>
  <si>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</si>
  <si>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</si>
  <si>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</si>
  <si>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</si>
  <si>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</si>
  <si>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</si>
  <si>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</si>
  <si>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</si>
  <si>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</si>
  <si>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</si>
  <si>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</si>
  <si>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</si>
  <si>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</si>
  <si>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</si>
  <si>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</si>
  <si>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</si>
  <si>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</si>
  <si>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</si>
  <si>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</si>
  <si>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</si>
  <si>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</si>
  <si>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</si>
  <si>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</si>
  <si>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</si>
  <si>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</si>
  <si>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</si>
  <si>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</si>
  <si>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</si>
  <si>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</si>
  <si>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</si>
  <si>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</si>
  <si>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</si>
  <si>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</si>
  <si>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</si>
  <si>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</si>
  <si>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</si>
  <si>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</si>
  <si>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</si>
  <si>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</si>
  <si>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</si>
  <si>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</si>
  <si>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</si>
  <si>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</si>
  <si>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</si>
  <si>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</si>
  <si>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</si>
  <si>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</si>
  <si>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</si>
  <si>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</si>
  <si>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</si>
  <si>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</si>
  <si>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</si>
  <si>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</si>
  <si>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</si>
  <si>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</si>
  <si>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</si>
  <si>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</si>
  <si>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</si>
  <si>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</si>
  <si>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</si>
  <si>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</si>
  <si>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</si>
  <si>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</si>
  <si>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</si>
  <si>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</si>
  <si>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</si>
  <si>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</si>
  <si>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</si>
  <si>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</si>
  <si>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</si>
  <si>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</si>
  <si>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</si>
  <si>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</si>
  <si>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</si>
  <si>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</si>
  <si>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</si>
  <si>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</si>
  <si>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</si>
  <si>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</si>
  <si>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</si>
  <si>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</si>
  <si>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</si>
  <si>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</si>
  <si>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</si>
  <si>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</si>
  <si>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</si>
  <si>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</si>
  <si>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</si>
  <si>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</si>
  <si>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</si>
  <si>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</si>
  <si>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</si>
  <si>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</si>
  <si>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</si>
  <si>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</si>
  <si>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</si>
  <si>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</si>
  <si>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</si>
  <si>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</si>
  <si>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</si>
  <si>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</si>
  <si>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</si>
  <si>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</si>
  <si>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</si>
  <si>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</si>
  <si>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</si>
  <si>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</si>
  <si>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</si>
  <si>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</si>
  <si>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</si>
  <si>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</si>
  <si>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</si>
  <si>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</si>
  <si>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</si>
  <si>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</si>
  <si>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</si>
  <si>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</si>
  <si>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</si>
  <si>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</si>
  <si>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</si>
  <si>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</si>
  <si>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</si>
  <si>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</si>
  <si>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</si>
  <si>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</si>
  <si>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</si>
  <si>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</si>
  <si>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</si>
  <si>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</si>
  <si>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</si>
  <si>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</si>
  <si>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</si>
  <si>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</si>
  <si>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</si>
  <si>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</si>
  <si>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</si>
  <si>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</si>
  <si>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</si>
  <si>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</si>
  <si>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</si>
  <si>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</si>
  <si>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</si>
  <si>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</si>
  <si>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</si>
  <si>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</si>
  <si>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</si>
  <si>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</si>
  <si>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</si>
  <si>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</si>
  <si>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</si>
  <si>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</si>
  <si>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</si>
  <si>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</si>
  <si>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</si>
  <si>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</si>
  <si>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</si>
  <si>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</si>
  <si>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</si>
  <si>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</si>
  <si>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</si>
  <si>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</si>
  <si>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</si>
  <si>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</si>
  <si>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</si>
  <si>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</si>
  <si>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</si>
  <si>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</si>
  <si>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</si>
  <si>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</si>
  <si>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</si>
  <si>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</si>
  <si>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</si>
  <si>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</si>
  <si>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</si>
  <si>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</si>
  <si>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</si>
  <si>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</si>
  <si>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</si>
  <si>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</si>
  <si>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</si>
  <si>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</si>
  <si>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</si>
  <si>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</si>
  <si>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</si>
  <si>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</si>
  <si>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</si>
  <si>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</si>
  <si>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</si>
  <si>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</si>
  <si>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</si>
  <si>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</si>
  <si>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</si>
  <si>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</si>
  <si>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</si>
  <si>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</si>
  <si>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</si>
  <si>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</si>
  <si>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</si>
  <si>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</si>
  <si>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</si>
  <si>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</si>
  <si>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</si>
  <si>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</si>
  <si>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</si>
  <si>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</si>
  <si>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</si>
  <si>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</si>
  <si>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</si>
  <si>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</si>
  <si>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</si>
  <si>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</si>
  <si>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</si>
  <si>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</si>
  <si>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</si>
  <si>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</si>
  <si>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</si>
  <si>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</si>
  <si>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</si>
  <si>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</si>
  <si>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</si>
  <si>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</si>
  <si>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</si>
  <si>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</si>
  <si>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</si>
  <si>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</si>
  <si>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</si>
  <si>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</si>
  <si>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</si>
  <si>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</si>
  <si>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</si>
  <si>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</si>
  <si>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</si>
  <si>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</si>
  <si>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</si>
  <si>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</si>
  <si>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</si>
  <si>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</si>
  <si>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</si>
  <si>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</si>
  <si>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</si>
  <si>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</si>
  <si>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</si>
  <si>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</si>
  <si>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</si>
  <si>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</si>
  <si>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</si>
  <si>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</si>
  <si>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</si>
  <si>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</si>
  <si>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</si>
  <si>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</si>
  <si>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</si>
  <si>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</si>
  <si>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</si>
  <si>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</si>
  <si>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</si>
  <si>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</si>
  <si>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</si>
  <si>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</si>
  <si>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</si>
  <si>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</si>
  <si>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</si>
  <si>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</si>
  <si>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</si>
  <si>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</si>
  <si>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</si>
  <si>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</si>
  <si>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</si>
  <si>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</si>
  <si>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</si>
  <si>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</si>
  <si>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</si>
  <si>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</si>
  <si>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</si>
  <si>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</si>
  <si>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</si>
  <si>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</si>
  <si>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</si>
  <si>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</si>
  <si>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</si>
  <si>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</si>
  <si>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</si>
  <si>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</si>
  <si>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</si>
  <si>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</si>
  <si>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</si>
  <si>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</si>
  <si>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</si>
  <si>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</si>
  <si>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</si>
  <si>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</si>
  <si>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</si>
  <si>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</si>
  <si>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</si>
  <si>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</si>
  <si>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</si>
  <si>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</si>
  <si>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</si>
  <si>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</si>
  <si>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</si>
  <si>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</si>
  <si>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</si>
  <si>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</si>
  <si>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</si>
  <si>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</si>
  <si>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</si>
  <si>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</si>
  <si>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</si>
  <si>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</si>
  <si>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</si>
  <si>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</si>
  <si>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</si>
  <si>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</si>
  <si>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</si>
  <si>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</si>
  <si>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</si>
  <si>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</si>
  <si>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</si>
  <si>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</si>
  <si>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</si>
  <si>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</si>
  <si>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</si>
  <si>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</si>
  <si>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</si>
  <si>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</si>
  <si>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</si>
  <si>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</si>
  <si>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</si>
  <si>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</si>
  <si>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</si>
  <si>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</si>
  <si>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</si>
  <si>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</si>
  <si>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</si>
  <si>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</si>
  <si>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</si>
  <si>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</si>
  <si>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</si>
  <si>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</si>
  <si>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</si>
  <si>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</si>
  <si>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</si>
  <si>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</si>
  <si>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</si>
  <si>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</si>
  <si>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</si>
  <si>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</si>
  <si>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</si>
  <si>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</si>
  <si>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</si>
  <si>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</si>
  <si>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</si>
  <si>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</si>
  <si>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</si>
  <si>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</si>
  <si>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</si>
  <si>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</si>
  <si>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</si>
  <si>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</si>
  <si>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</si>
  <si>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</si>
  <si>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</si>
  <si>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</si>
  <si>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</si>
  <si>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</si>
  <si>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</si>
  <si>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</si>
  <si>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</si>
  <si>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</si>
  <si>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</si>
  <si>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</si>
  <si>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</si>
  <si>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</si>
  <si>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</si>
  <si>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</si>
  <si>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</si>
  <si>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</si>
  <si>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</si>
  <si>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</si>
  <si>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</si>
  <si>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</si>
  <si>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</si>
  <si>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</si>
  <si>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</si>
  <si>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</si>
  <si>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</si>
  <si>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</si>
  <si>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</si>
  <si>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</si>
  <si>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</si>
  <si>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</si>
  <si>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</si>
  <si>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</si>
  <si>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</si>
  <si>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</si>
  <si>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</si>
  <si>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</si>
  <si>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</si>
  <si>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</si>
  <si>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</si>
  <si>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</si>
  <si>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</si>
  <si>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</si>
  <si>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</si>
  <si>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</si>
  <si>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</si>
  <si>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</si>
  <si>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</si>
  <si>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</si>
  <si>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</si>
  <si>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</si>
  <si>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</si>
  <si>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</si>
  <si>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</si>
  <si>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</si>
  <si>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</si>
  <si>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</si>
  <si>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</si>
  <si>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</si>
  <si>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</si>
  <si>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</si>
  <si>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</si>
  <si>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</si>
  <si>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</si>
  <si>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</si>
  <si>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</si>
  <si>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</si>
  <si>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</si>
  <si>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</si>
  <si>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</si>
  <si>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</si>
  <si>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</si>
  <si>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</si>
  <si>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</si>
  <si>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</si>
  <si>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</si>
  <si>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</si>
  <si>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</si>
  <si>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</si>
  <si>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</si>
  <si>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</si>
  <si>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</si>
  <si>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</si>
  <si>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</si>
  <si>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</si>
  <si>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</si>
  <si>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</si>
  <si>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</si>
  <si>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</si>
  <si>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</si>
  <si>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</si>
  <si>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</si>
  <si>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</si>
  <si>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</si>
  <si>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</si>
  <si>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</si>
  <si>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</si>
  <si>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</si>
  <si>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</si>
  <si>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</si>
  <si>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</si>
  <si>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</si>
  <si>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</si>
  <si>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</si>
  <si>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</si>
  <si>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</si>
  <si>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</si>
  <si>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</si>
  <si>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</si>
  <si>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</si>
  <si>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</si>
  <si>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</si>
  <si>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</si>
  <si>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</si>
  <si>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</si>
  <si>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</si>
  <si>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</si>
  <si>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</si>
  <si>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</si>
  <si>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</si>
  <si>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</si>
  <si>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</si>
  <si>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</si>
  <si>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</si>
  <si>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</si>
  <si>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</si>
  <si>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</si>
  <si>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</si>
  <si>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</si>
  <si>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</si>
  <si>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</si>
  <si>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</si>
  <si>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</si>
  <si>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</si>
  <si>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</si>
  <si>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</si>
  <si>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</si>
  <si>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</si>
  <si>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</si>
  <si>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</si>
  <si>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</si>
  <si>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</si>
  <si>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</si>
  <si>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</si>
  <si>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</si>
  <si>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</si>
  <si>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</si>
  <si>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</si>
  <si>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</si>
  <si>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</si>
  <si>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</si>
  <si>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</si>
  <si>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</si>
  <si>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</si>
  <si>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</si>
  <si>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</si>
  <si>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</si>
  <si>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</si>
  <si>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</si>
  <si>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</si>
  <si>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</si>
  <si>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</si>
  <si>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</si>
  <si>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</si>
  <si>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</si>
  <si>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</si>
  <si>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</si>
  <si>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</si>
  <si>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</si>
  <si>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</si>
  <si>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</si>
  <si>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</si>
  <si>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</si>
  <si>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</si>
  <si>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</si>
  <si>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</si>
  <si>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</si>
  <si>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</si>
  <si>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</si>
  <si>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</si>
  <si>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</si>
  <si>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</si>
  <si>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</si>
  <si>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</si>
  <si>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</si>
  <si>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</si>
  <si>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</si>
  <si>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</si>
  <si>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</si>
  <si>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</si>
  <si>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</si>
  <si>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</si>
  <si>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</si>
  <si>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</si>
  <si>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</si>
  <si>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</si>
  <si>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</si>
  <si>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</si>
  <si>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</si>
  <si>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</si>
  <si>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</si>
  <si>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</si>
  <si>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</si>
  <si>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</si>
  <si>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</si>
  <si>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</si>
  <si>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</si>
  <si>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</si>
  <si>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</si>
  <si>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</si>
  <si>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</si>
  <si>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</si>
  <si>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</si>
  <si>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</si>
  <si>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</si>
  <si>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</si>
  <si>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</si>
  <si>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</si>
  <si>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</si>
  <si>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</si>
  <si>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</si>
  <si>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</si>
  <si>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</si>
  <si>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</si>
  <si>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</si>
  <si>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</si>
  <si>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</si>
  <si>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</si>
  <si>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</si>
  <si>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</si>
  <si>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</si>
  <si>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</si>
  <si>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</si>
  <si>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</si>
  <si>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</si>
  <si>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</si>
  <si>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</si>
  <si>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</si>
  <si>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</si>
  <si>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</si>
  <si>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</si>
  <si>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</si>
  <si>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</si>
  <si>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</si>
  <si>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</si>
  <si>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</si>
  <si>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</si>
  <si>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</si>
  <si>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</si>
  <si>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</si>
  <si>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</si>
  <si>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</si>
  <si>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</si>
  <si>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</si>
  <si>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</si>
  <si>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</si>
  <si>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</si>
  <si>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</si>
  <si>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</si>
  <si>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</si>
  <si>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</si>
  <si>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</si>
  <si>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</si>
  <si>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</si>
  <si>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</si>
  <si>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</si>
  <si>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</si>
  <si>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</si>
  <si>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</si>
  <si>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</si>
  <si>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</si>
  <si>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</si>
  <si>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</si>
  <si>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</si>
  <si>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</si>
  <si>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</si>
  <si>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</si>
  <si>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</si>
  <si>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</si>
  <si>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</si>
  <si>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</si>
  <si>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</si>
  <si>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</si>
  <si>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</si>
  <si>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</si>
  <si>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</si>
  <si>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</si>
  <si>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</si>
  <si>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</si>
  <si>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</si>
  <si>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</si>
  <si>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</si>
  <si>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</si>
  <si>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</si>
  <si>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</si>
  <si>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</si>
  <si>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</si>
  <si>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</si>
  <si>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</si>
  <si>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</si>
  <si>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</si>
  <si>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</si>
  <si>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</si>
  <si>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</si>
  <si>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</si>
  <si>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</si>
  <si>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</si>
  <si>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</si>
  <si>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</si>
  <si>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</si>
  <si>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</si>
  <si>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</si>
  <si>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</si>
  <si>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</si>
  <si>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</si>
  <si>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</si>
  <si>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</si>
  <si>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</si>
  <si>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</si>
  <si>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</si>
  <si>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</si>
  <si>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</si>
  <si>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</si>
  <si>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</si>
  <si>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</si>
  <si>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</si>
  <si>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</si>
  <si>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</si>
  <si>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</si>
  <si>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</si>
  <si>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</si>
  <si>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</si>
  <si>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</si>
  <si>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</si>
  <si>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</si>
  <si>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</si>
  <si>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</si>
  <si>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</si>
  <si>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</si>
  <si>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</si>
  <si>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</si>
  <si>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</si>
  <si>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</si>
  <si>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</si>
  <si>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</si>
  <si>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</si>
  <si>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</si>
  <si>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</si>
  <si>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</si>
  <si>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</si>
  <si>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</si>
  <si>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</si>
  <si>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</si>
  <si>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</si>
  <si>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</si>
  <si>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</si>
  <si>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</si>
  <si>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</si>
  <si>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</si>
  <si>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</si>
  <si>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</si>
  <si>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</si>
  <si>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</si>
  <si>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</si>
  <si>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</si>
  <si>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</si>
  <si>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</si>
  <si>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</si>
  <si>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</si>
  <si>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</si>
  <si>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</si>
  <si>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</si>
  <si>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</si>
  <si>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</si>
  <si>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</si>
  <si>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</si>
  <si>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</si>
  <si>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</si>
  <si>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</si>
  <si>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</si>
  <si>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</si>
  <si>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</si>
  <si>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</si>
  <si>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</si>
  <si>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</si>
  <si>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</si>
  <si>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</si>
  <si>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</si>
  <si>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</si>
  <si>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</si>
  <si>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</si>
  <si>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</si>
  <si>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</si>
  <si>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</si>
  <si>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</si>
  <si>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</si>
  <si>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</si>
  <si>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</si>
  <si>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</si>
  <si>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</si>
  <si>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</si>
  <si>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</si>
  <si>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</si>
  <si>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</si>
  <si>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</si>
  <si>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</si>
  <si>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</si>
  <si>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</si>
  <si>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</si>
  <si>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</si>
  <si>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</si>
  <si>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</si>
  <si>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</si>
  <si>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</si>
  <si>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</si>
  <si>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</si>
  <si>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</si>
  <si>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</si>
  <si>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</si>
  <si>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</si>
  <si>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</si>
  <si>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</si>
  <si>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</si>
  <si>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</si>
  <si>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</si>
  <si>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</si>
  <si>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</si>
  <si>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</si>
  <si>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</si>
  <si>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</si>
  <si>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</si>
  <si>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</si>
  <si>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</si>
  <si>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</si>
  <si>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</si>
  <si>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</si>
  <si>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</si>
  <si>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</si>
  <si>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</si>
  <si>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</si>
  <si>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</si>
  <si>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</si>
  <si>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</si>
  <si>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</si>
  <si>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</si>
  <si>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</si>
  <si>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</si>
  <si>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</si>
  <si>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</si>
  <si>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</si>
  <si>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</si>
  <si>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</si>
  <si>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</si>
  <si>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</si>
  <si>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</si>
  <si>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</si>
  <si>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</si>
  <si>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</si>
  <si>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</si>
  <si>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</si>
  <si>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</si>
  <si>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</si>
  <si>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</si>
  <si>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</si>
  <si>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</si>
  <si>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</si>
  <si>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</si>
  <si>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</si>
  <si>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</si>
  <si>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</si>
  <si>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</si>
  <si>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</si>
  <si>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</si>
  <si>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</si>
  <si>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</si>
  <si>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</si>
  <si>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</si>
  <si>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</si>
  <si>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</si>
  <si>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</si>
  <si>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</si>
  <si>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</si>
  <si>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</si>
  <si>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</si>
  <si>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</si>
  <si>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</si>
  <si>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</si>
  <si>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</si>
  <si>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</si>
  <si>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</si>
  <si>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</si>
  <si>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</si>
  <si>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</si>
  <si>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</si>
  <si>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</si>
  <si>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</si>
  <si>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</si>
  <si>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</si>
  <si>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</si>
  <si>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</si>
  <si>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</si>
  <si>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</si>
  <si>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</si>
  <si>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</si>
  <si>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</si>
  <si>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</si>
  <si>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</si>
  <si>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</si>
  <si>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</si>
  <si>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</si>
  <si>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</si>
  <si>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</si>
  <si>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</si>
  <si>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</si>
  <si>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</si>
  <si>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</si>
  <si>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</si>
  <si>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</si>
  <si>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</si>
  <si>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</si>
  <si>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</si>
  <si>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</si>
  <si>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</si>
  <si>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</si>
  <si>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</si>
  <si>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</si>
  <si>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</si>
  <si>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</si>
  <si>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</si>
  <si>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</si>
  <si>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</si>
  <si>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</si>
  <si>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</si>
  <si>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</si>
  <si>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</si>
  <si>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</si>
  <si>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</si>
  <si>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</si>
  <si>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</si>
  <si>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</si>
  <si>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</si>
  <si>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</si>
  <si>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</si>
  <si>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</si>
  <si>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</si>
  <si>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</si>
  <si>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</si>
  <si>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</si>
  <si>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</si>
  <si>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</si>
  <si>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</si>
  <si>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</si>
  <si>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</si>
  <si>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</si>
  <si>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</si>
  <si>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</si>
  <si>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</si>
  <si>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</si>
  <si>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</si>
  <si>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</si>
  <si>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</si>
  <si>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</si>
  <si>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</si>
  <si>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</si>
  <si>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</si>
  <si>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</si>
  <si>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</si>
  <si>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</si>
  <si>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</si>
  <si>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</si>
  <si>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</si>
  <si>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</si>
  <si>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</si>
  <si>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</si>
  <si>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</si>
  <si>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</si>
  <si>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</si>
  <si>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</si>
  <si>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</si>
  <si>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</si>
  <si>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</si>
  <si>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</si>
  <si>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</si>
  <si>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</si>
  <si>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</si>
  <si>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</si>
  <si>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</si>
  <si>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</si>
  <si>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</si>
  <si>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</si>
  <si>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</si>
  <si>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</si>
  <si>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</si>
  <si>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</si>
  <si>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</si>
  <si>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</si>
  <si>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</si>
  <si>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</si>
  <si>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</si>
  <si>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</si>
  <si>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</si>
  <si>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</si>
  <si>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</si>
  <si>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</si>
  <si>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</si>
  <si>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</si>
  <si>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</si>
  <si>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</si>
  <si>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</si>
  <si>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</si>
  <si>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</si>
  <si>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</si>
  <si>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</si>
  <si>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</si>
  <si>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</si>
  <si>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</si>
  <si>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</si>
  <si>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</si>
  <si>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</si>
  <si>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</si>
  <si>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</si>
  <si>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</si>
  <si>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</si>
  <si>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</si>
  <si>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</si>
  <si>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</si>
  <si>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</si>
  <si>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</si>
  <si>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</si>
  <si>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</si>
  <si>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</si>
  <si>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</si>
  <si>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</si>
  <si>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</si>
  <si>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</si>
  <si>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</si>
  <si>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</si>
  <si>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</si>
  <si>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</si>
  <si>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</si>
  <si>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</si>
  <si>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</si>
  <si>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</si>
  <si>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</si>
  <si>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</si>
  <si>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</si>
  <si>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</si>
  <si>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</si>
  <si>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</si>
  <si>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</si>
  <si>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</si>
  <si>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</si>
  <si>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</si>
  <si>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</si>
  <si>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</si>
  <si>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</si>
  <si>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</si>
  <si>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</si>
  <si>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</si>
  <si>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</si>
  <si>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</si>
  <si>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</si>
  <si>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</si>
  <si>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</si>
  <si>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</si>
  <si>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</si>
  <si>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</si>
  <si>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</si>
  <si>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</si>
  <si>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</si>
  <si>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</si>
  <si>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</si>
  <si>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</si>
  <si>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</si>
  <si>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</si>
  <si>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</si>
  <si>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</si>
  <si>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</si>
  <si>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</si>
  <si>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</si>
  <si>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</si>
  <si>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</si>
  <si>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</si>
  <si>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</si>
  <si>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</si>
  <si>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</si>
  <si>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</si>
  <si>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</si>
  <si>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</si>
  <si>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</si>
  <si>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</si>
  <si>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</si>
  <si>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</si>
  <si>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</si>
  <si>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</si>
  <si>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</si>
  <si>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</si>
  <si>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</si>
  <si>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</si>
  <si>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</si>
  <si>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</si>
  <si>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</si>
  <si>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</si>
  <si>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</si>
  <si>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</si>
  <si>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</si>
  <si>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</si>
  <si>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</si>
  <si>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</si>
  <si>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</si>
  <si>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</si>
  <si>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</si>
  <si>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</si>
  <si>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</si>
  <si>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</si>
  <si>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</si>
  <si>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</si>
  <si>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</si>
  <si>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</si>
  <si>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</si>
  <si>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</si>
  <si>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</si>
  <si>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</si>
  <si>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</si>
  <si>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</si>
  <si>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</si>
  <si>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</si>
  <si>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</si>
  <si>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</si>
  <si>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</si>
  <si>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</si>
  <si>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</si>
  <si>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</si>
  <si>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</si>
  <si>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</si>
  <si>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</si>
  <si>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</si>
  <si>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</si>
  <si>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</si>
  <si>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</si>
  <si>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</si>
  <si>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</si>
  <si>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</si>
  <si>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</si>
  <si>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</si>
  <si>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</si>
  <si>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</si>
  <si>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</si>
  <si>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</si>
  <si>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</si>
  <si>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</si>
  <si>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</si>
  <si>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</si>
  <si>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</si>
  <si>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</si>
  <si>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</si>
  <si>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</si>
  <si>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</si>
  <si>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</si>
  <si>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</si>
  <si>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</si>
  <si>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</si>
  <si>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</si>
  <si>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</si>
  <si>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</si>
  <si>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</si>
  <si>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</si>
  <si>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</si>
  <si>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</si>
  <si>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</si>
  <si>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</si>
  <si>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</si>
  <si>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</si>
  <si>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</si>
  <si>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</si>
  <si>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</si>
  <si>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</si>
  <si>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</si>
  <si>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</si>
  <si>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</si>
  <si>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</si>
  <si>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</si>
  <si>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</si>
  <si>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</si>
  <si>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</si>
  <si>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</si>
  <si>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</si>
  <si>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</si>
  <si>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</si>
  <si>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</si>
  <si>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</si>
  <si>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</si>
  <si>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</si>
  <si>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</si>
  <si>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</si>
  <si>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</si>
  <si>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</si>
  <si>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</si>
  <si>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</si>
  <si>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</si>
  <si>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</si>
  <si>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</si>
  <si>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</si>
  <si>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</si>
  <si>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</si>
  <si>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</si>
  <si>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</si>
  <si>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</si>
  <si>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</si>
  <si>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</si>
  <si>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</si>
  <si>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</si>
  <si>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</si>
  <si>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</si>
  <si>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</si>
  <si>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</si>
  <si>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</si>
  <si>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</si>
  <si>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</si>
  <si>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</si>
  <si>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</si>
  <si>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</si>
  <si>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</si>
  <si>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</si>
  <si>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</si>
  <si>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</si>
  <si>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</si>
  <si>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</si>
  <si>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</si>
  <si>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</si>
  <si>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</si>
  <si>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</si>
  <si>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</si>
  <si>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</si>
  <si>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</si>
  <si>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</si>
  <si>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</si>
  <si>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</si>
  <si>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</si>
  <si>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</si>
  <si>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</si>
  <si>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</si>
  <si>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</si>
  <si>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</si>
  <si>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</si>
  <si>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</si>
  <si>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</si>
  <si>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</si>
  <si>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</si>
  <si>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</si>
  <si>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</si>
  <si>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</si>
  <si>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</si>
  <si>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</si>
  <si>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</si>
  <si>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</si>
  <si>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</si>
  <si>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</si>
  <si>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</si>
  <si>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</si>
  <si>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</si>
  <si>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</si>
  <si>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</si>
  <si>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</si>
  <si>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</si>
  <si>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</si>
  <si>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</si>
  <si>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</si>
  <si>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</si>
  <si>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</si>
  <si>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</si>
  <si>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</si>
  <si>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</si>
  <si>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</si>
  <si>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</si>
  <si>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</si>
  <si>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</si>
  <si>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</si>
  <si>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</si>
  <si>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</si>
  <si>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</si>
  <si>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</si>
  <si>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</si>
  <si>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</si>
  <si>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</si>
  <si>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</si>
  <si>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</si>
  <si>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</si>
  <si>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</si>
  <si>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</si>
  <si>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</si>
  <si>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</si>
  <si>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</si>
  <si>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</si>
  <si>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</si>
  <si>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</si>
  <si>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</si>
  <si>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</si>
  <si>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</si>
  <si>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</si>
  <si>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</si>
  <si>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</si>
  <si>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</si>
  <si>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</si>
  <si>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</si>
  <si>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</si>
  <si>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</si>
  <si>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</si>
  <si>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</si>
  <si>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</si>
  <si>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</si>
  <si>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</si>
  <si>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</si>
  <si>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</si>
  <si>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</si>
  <si>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</si>
  <si>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</si>
  <si>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</si>
  <si>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</si>
  <si>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</si>
  <si>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</si>
  <si>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</si>
  <si>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</si>
  <si>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</si>
  <si>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</si>
  <si>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</si>
  <si>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</si>
  <si>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</si>
  <si>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</si>
  <si>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</si>
  <si>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</si>
  <si>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</si>
  <si>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</si>
  <si>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</si>
  <si>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</si>
  <si>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</si>
  <si>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</si>
  <si>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</si>
  <si>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</si>
  <si>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</si>
  <si>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</si>
  <si>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</si>
  <si>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</si>
  <si>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</si>
  <si>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</si>
  <si>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</si>
  <si>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</si>
  <si>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</si>
  <si>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</si>
  <si>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</si>
  <si>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</si>
  <si>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</si>
  <si>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</si>
  <si>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</si>
  <si>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</si>
  <si>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</si>
  <si>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</si>
  <si>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</si>
  <si>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</si>
  <si>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</si>
  <si>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</si>
  <si>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</si>
  <si>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</si>
  <si>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</si>
  <si>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</si>
  <si>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</si>
  <si>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</si>
  <si>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</si>
  <si>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</si>
  <si>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</si>
  <si>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</si>
  <si>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</si>
  <si>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</si>
  <si>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</si>
  <si>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</si>
  <si>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</si>
  <si>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</si>
  <si>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</si>
  <si>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</si>
  <si>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</si>
  <si>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</si>
  <si>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</si>
  <si>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</si>
  <si>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</si>
  <si>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</si>
  <si>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</si>
  <si>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</si>
  <si>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</si>
  <si>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</si>
  <si>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</si>
  <si>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</si>
  <si>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</si>
  <si>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</si>
  <si>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</si>
  <si>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</si>
  <si>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</si>
  <si>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</si>
  <si>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</si>
  <si>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</si>
  <si>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</si>
  <si>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</si>
  <si>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</si>
  <si>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</si>
  <si>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</si>
  <si>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</si>
  <si>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</si>
  <si>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</si>
  <si>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</si>
  <si>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</si>
  <si>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</si>
  <si>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</si>
  <si>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</si>
  <si>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</si>
  <si>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</si>
  <si>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</si>
  <si>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</si>
  <si>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</si>
  <si>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</si>
  <si>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</si>
  <si>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</si>
  <si>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</si>
  <si>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</si>
  <si>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</si>
  <si>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</si>
  <si>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</si>
  <si>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</si>
  <si>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</si>
  <si>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</si>
  <si>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</si>
  <si>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</si>
  <si>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</si>
  <si>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</si>
  <si>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</si>
  <si>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</si>
  <si>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</si>
  <si>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</si>
  <si>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</si>
  <si>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</si>
  <si>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</si>
  <si>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</si>
  <si>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</si>
  <si>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</si>
  <si>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</si>
  <si>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</si>
  <si>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</si>
  <si>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</si>
  <si>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</si>
  <si>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</si>
  <si>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</si>
  <si>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</si>
  <si>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</si>
  <si>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</si>
  <si>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</si>
  <si>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</si>
  <si>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</si>
  <si>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</si>
  <si>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</si>
  <si>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</si>
  <si>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</si>
  <si>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</si>
  <si>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</si>
  <si>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</si>
  <si>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</si>
  <si>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</si>
  <si>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</si>
  <si>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</si>
  <si>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</si>
  <si>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</si>
  <si>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</si>
  <si>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</si>
  <si>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</si>
  <si>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</si>
  <si>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</si>
  <si>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</si>
  <si>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</si>
  <si>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</si>
  <si>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</si>
  <si>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</si>
  <si>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</si>
  <si>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</si>
  <si>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</si>
  <si>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</si>
  <si>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</si>
  <si>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</si>
  <si>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</si>
  <si>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</si>
  <si>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</si>
  <si>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</si>
  <si>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</si>
  <si>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</si>
  <si>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</si>
  <si>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</si>
  <si>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</si>
  <si>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</si>
  <si>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</si>
  <si>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</si>
  <si>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</si>
  <si>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</si>
  <si>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</si>
  <si>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</si>
  <si>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</si>
  <si>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</si>
  <si>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</si>
  <si>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</si>
  <si>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</si>
  <si>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</si>
  <si>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</si>
  <si>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</si>
  <si>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</si>
  <si>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</si>
  <si>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</si>
  <si>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</si>
  <si>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</si>
  <si>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</si>
  <si>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</si>
  <si>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</si>
  <si>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</si>
  <si>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</si>
  <si>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</si>
  <si>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</si>
  <si>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</si>
  <si>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</si>
  <si>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</si>
  <si>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</si>
  <si>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</si>
  <si>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</si>
  <si>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</si>
  <si>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</si>
  <si>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</si>
  <si>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</si>
  <si>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</si>
  <si>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</si>
  <si>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</si>
  <si>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</si>
  <si>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</si>
  <si>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</si>
  <si>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</si>
  <si>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</si>
  <si>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</si>
  <si>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</si>
  <si>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</si>
  <si>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</si>
  <si>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</si>
  <si>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</si>
  <si>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</si>
  <si>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</si>
  <si>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</si>
  <si>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</si>
  <si>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</si>
  <si>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</si>
  <si>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</si>
  <si>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</si>
  <si>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</si>
  <si>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</si>
  <si>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</si>
  <si>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</si>
  <si>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</si>
  <si>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</si>
  <si>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</si>
  <si>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</si>
  <si>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</si>
  <si>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</si>
  <si>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</si>
  <si>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</si>
  <si>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</si>
  <si>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</si>
  <si>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</si>
  <si>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</si>
  <si>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</si>
  <si>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</si>
  <si>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</si>
  <si>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</si>
  <si>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</si>
  <si>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</si>
  <si>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</si>
  <si>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</si>
  <si>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</si>
  <si>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</si>
  <si>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</si>
  <si>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</si>
  <si>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</si>
  <si>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</si>
  <si>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</si>
  <si>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</si>
  <si>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</si>
  <si>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</si>
  <si>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</si>
  <si>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</si>
  <si>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</si>
  <si>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</si>
  <si>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</si>
  <si>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</si>
  <si>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</si>
  <si>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</si>
  <si>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</si>
  <si>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</si>
  <si>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</si>
  <si>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</si>
  <si>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</si>
  <si>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</si>
  <si>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</si>
  <si>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</si>
  <si>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</si>
  <si>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</si>
  <si>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</si>
  <si>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</si>
  <si>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</si>
  <si>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</si>
  <si>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</si>
  <si>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</si>
  <si>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</si>
  <si>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</si>
  <si>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</si>
  <si>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</si>
  <si>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</si>
  <si>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</si>
  <si>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</si>
  <si>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</si>
  <si>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</si>
  <si>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</si>
  <si>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</si>
  <si>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</si>
  <si>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</si>
  <si>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</si>
  <si>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</si>
  <si>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</si>
  <si>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</si>
  <si>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</si>
  <si>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</si>
  <si>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</si>
  <si>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</si>
  <si>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</si>
  <si>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</si>
  <si>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</si>
  <si>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</si>
  <si>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</si>
  <si>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</si>
  <si>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</si>
  <si>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</si>
  <si>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</si>
  <si>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</si>
  <si>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</si>
  <si>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</si>
  <si>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</si>
  <si>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</si>
  <si>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</si>
  <si>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</si>
  <si>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</si>
  <si>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</si>
  <si>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</si>
  <si>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</si>
  <si>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</si>
  <si>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</si>
  <si>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</si>
  <si>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</si>
  <si>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</si>
  <si>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</si>
  <si>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</si>
  <si>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</si>
  <si>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</si>
  <si>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</si>
  <si>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</si>
  <si>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</si>
  <si>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</si>
  <si>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</si>
  <si>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</si>
  <si>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</si>
  <si>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</si>
  <si>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</si>
  <si>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</si>
  <si>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</si>
  <si>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</si>
  <si>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</si>
  <si>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</si>
  <si>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</si>
  <si>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</si>
  <si>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</si>
  <si>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</si>
  <si>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</si>
  <si>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</si>
  <si>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</si>
  <si>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</si>
  <si>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</si>
  <si>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</si>
  <si>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</si>
  <si>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</si>
  <si>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</si>
  <si>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</si>
  <si>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</si>
  <si>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</si>
  <si>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</si>
  <si>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</si>
  <si>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</si>
  <si>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</si>
  <si>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</si>
  <si>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</si>
  <si>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</si>
  <si>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</si>
  <si>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</si>
  <si>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</si>
  <si>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</si>
  <si>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</si>
  <si>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</si>
  <si>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</si>
  <si>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</si>
  <si>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</si>
  <si>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</si>
  <si>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</si>
  <si>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</si>
  <si>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</si>
  <si>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</si>
  <si>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</si>
  <si>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</si>
  <si>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</si>
  <si>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</si>
  <si>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</si>
  <si>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</si>
  <si>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</si>
  <si>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</si>
  <si>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</si>
  <si>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</si>
  <si>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</si>
  <si>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</si>
  <si>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</si>
  <si>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</si>
  <si>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</si>
  <si>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</si>
  <si>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</si>
  <si>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</si>
  <si>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</si>
  <si>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</si>
  <si>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</si>
  <si>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</si>
  <si>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</si>
  <si>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</si>
  <si>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</si>
  <si>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</si>
  <si>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</si>
  <si>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</si>
  <si>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</si>
  <si>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</si>
  <si>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</si>
  <si>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</si>
  <si>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</si>
  <si>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</si>
  <si>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</si>
  <si>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</si>
  <si>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</si>
  <si>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</si>
  <si>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</si>
  <si>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</si>
  <si>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</si>
  <si>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</si>
  <si>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</si>
  <si>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</si>
  <si>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</si>
  <si>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</si>
  <si>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</si>
  <si>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</si>
  <si>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</si>
  <si>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</si>
  <si>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</si>
  <si>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</si>
  <si>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</si>
  <si>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</si>
  <si>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</si>
  <si>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</si>
  <si>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</si>
  <si>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</si>
  <si>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</si>
  <si>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</si>
  <si>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</si>
  <si>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</si>
  <si>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</si>
  <si>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</si>
  <si>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</si>
  <si>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</si>
  <si>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</si>
  <si>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</si>
  <si>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</si>
  <si>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</si>
  <si>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</si>
  <si>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</si>
  <si>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</si>
  <si>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</si>
  <si>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</si>
  <si>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</si>
  <si>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</si>
  <si>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</si>
  <si>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</si>
  <si>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</si>
  <si>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</si>
  <si>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</si>
  <si>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</si>
  <si>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</si>
  <si>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</si>
  <si>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</si>
  <si>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</si>
  <si>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</si>
  <si>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</si>
  <si>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</si>
  <si>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</si>
  <si>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</si>
  <si>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</si>
  <si>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</si>
  <si>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</si>
  <si>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</si>
  <si>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</si>
  <si>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</si>
  <si>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</si>
  <si>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</si>
  <si>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</si>
  <si>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</si>
  <si>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</si>
  <si>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</si>
  <si>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</si>
  <si>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</si>
  <si>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</si>
  <si>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</si>
  <si>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</si>
  <si>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</si>
  <si>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</si>
  <si>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</si>
  <si>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</si>
  <si>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</si>
  <si>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</si>
  <si>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</si>
  <si>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</si>
  <si>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</si>
  <si>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</si>
  <si>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</si>
  <si>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</si>
  <si>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</si>
  <si>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</si>
  <si>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</si>
  <si>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</si>
  <si>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</si>
  <si>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</si>
  <si>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</si>
  <si>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</si>
  <si>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</si>
  <si>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</si>
  <si>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</si>
  <si>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</si>
  <si>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</si>
  <si>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</si>
  <si>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</si>
  <si>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</si>
  <si>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</si>
  <si>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</si>
  <si>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</si>
  <si>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</si>
  <si>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</si>
  <si>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</si>
  <si>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</si>
  <si>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</si>
  <si>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</si>
  <si>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</si>
  <si>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</si>
  <si>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</si>
  <si>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</si>
  <si>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</si>
  <si>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</si>
  <si>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</si>
  <si>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</si>
  <si>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</si>
  <si>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</si>
  <si>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</si>
  <si>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</si>
  <si>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</si>
  <si>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</si>
  <si>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</si>
  <si>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</si>
  <si>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</si>
  <si>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</si>
  <si>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</si>
  <si>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</si>
  <si>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</si>
  <si>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</si>
  <si>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</si>
  <si>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</si>
  <si>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</si>
  <si>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</si>
  <si>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</si>
  <si>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</si>
  <si>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</si>
  <si>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</si>
  <si>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</si>
  <si>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</si>
  <si>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</si>
  <si>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</si>
  <si>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</si>
  <si>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</si>
  <si>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</si>
  <si>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</si>
  <si>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</si>
  <si>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</si>
  <si>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</si>
  <si>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</si>
  <si>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</si>
  <si>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</si>
  <si>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</si>
  <si>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</si>
  <si>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</si>
  <si>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</si>
  <si>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</si>
  <si>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</si>
  <si>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</si>
  <si>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</si>
  <si>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</si>
  <si>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</si>
  <si>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</si>
  <si>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</si>
  <si>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</si>
  <si>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</si>
  <si>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</si>
  <si>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</si>
  <si>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</si>
  <si>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</si>
  <si>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</si>
  <si>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</si>
  <si>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</si>
  <si>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</si>
  <si>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</si>
  <si>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</si>
  <si>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</si>
  <si>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</si>
  <si>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</si>
  <si>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</si>
  <si>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</si>
  <si>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</si>
  <si>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</si>
  <si>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</si>
  <si>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</si>
  <si>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</si>
  <si>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</si>
  <si>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</si>
  <si>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</si>
  <si>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</si>
  <si>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</si>
  <si>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</si>
  <si>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</si>
  <si>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</si>
  <si>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</si>
  <si>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</si>
  <si>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</si>
  <si>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</si>
  <si>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</si>
  <si>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</si>
  <si>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</si>
  <si>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</si>
  <si>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</si>
  <si>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</si>
  <si>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</si>
  <si>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</si>
  <si>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</si>
  <si>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</si>
  <si>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</si>
  <si>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</si>
  <si>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</si>
  <si>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</si>
  <si>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</si>
  <si>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</si>
  <si>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</si>
  <si>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</si>
  <si>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</si>
  <si>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</si>
  <si>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</si>
  <si>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</si>
  <si>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</si>
  <si>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</si>
  <si>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</si>
  <si>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</si>
  <si>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</si>
  <si>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</si>
  <si>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</si>
  <si>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</si>
  <si>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</si>
  <si>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</si>
  <si>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</si>
  <si>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</si>
  <si>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</si>
  <si>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</si>
  <si>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</si>
  <si>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</si>
  <si>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</si>
  <si>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</si>
  <si>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</si>
  <si>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</si>
  <si>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</si>
  <si>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</si>
  <si>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</si>
  <si>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</si>
  <si>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</si>
  <si>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</si>
  <si>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</si>
  <si>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</si>
  <si>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</si>
  <si>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</si>
  <si>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</si>
  <si>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</si>
  <si>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</si>
  <si>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</si>
  <si>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</si>
  <si>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</si>
  <si>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</si>
  <si>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</si>
  <si>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</si>
  <si>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</si>
  <si>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</si>
  <si>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</si>
  <si>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</si>
  <si>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</si>
  <si>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</si>
  <si>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</si>
  <si>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</si>
  <si>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</si>
  <si>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</si>
  <si>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</si>
  <si>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</si>
  <si>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</si>
  <si>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</si>
  <si>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</si>
  <si>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</si>
  <si>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</si>
  <si>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</si>
  <si>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</si>
  <si>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</si>
  <si>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</si>
  <si>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</si>
  <si>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</si>
  <si>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</si>
  <si>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</si>
  <si>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</si>
  <si>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</si>
  <si>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</si>
  <si>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</si>
  <si>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</si>
  <si>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</si>
  <si>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</si>
  <si>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</si>
  <si>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</si>
  <si>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</si>
  <si>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</si>
  <si>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</si>
  <si>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</si>
  <si>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</si>
  <si>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</si>
  <si>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</si>
  <si>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</si>
  <si>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</si>
  <si>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</si>
  <si>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</si>
  <si>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</si>
  <si>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</si>
  <si>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</si>
  <si>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</si>
  <si>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</si>
  <si>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</si>
  <si>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</si>
  <si>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</si>
  <si>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</si>
  <si>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</si>
  <si>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</si>
  <si>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</si>
  <si>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</si>
  <si>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</si>
  <si>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</si>
  <si>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</si>
  <si>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</si>
  <si>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</si>
  <si>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</si>
  <si>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</si>
  <si>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</si>
  <si>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</si>
  <si>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</si>
  <si>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</si>
  <si>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</si>
  <si>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</si>
  <si>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</si>
  <si>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</si>
  <si>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</si>
  <si>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</si>
  <si>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</si>
  <si>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</si>
  <si>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</si>
  <si>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</si>
  <si>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</si>
  <si>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</si>
  <si>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</si>
  <si>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</si>
  <si>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</si>
  <si>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</si>
  <si>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</si>
  <si>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</si>
  <si>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</si>
  <si>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</si>
  <si>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</si>
  <si>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</si>
  <si>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</si>
  <si>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</si>
  <si>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</si>
  <si>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</si>
  <si>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</si>
  <si>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</si>
  <si>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</si>
  <si>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</si>
  <si>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</si>
  <si>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</si>
  <si>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</si>
  <si>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</si>
  <si>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</si>
  <si>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</si>
  <si>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</si>
  <si>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</si>
  <si>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</si>
  <si>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</si>
  <si>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</si>
  <si>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</si>
  <si>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</si>
  <si>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</si>
  <si>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</si>
  <si>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</si>
  <si>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</si>
  <si>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</si>
  <si>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</si>
  <si>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</si>
  <si>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</si>
  <si>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</si>
  <si>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</si>
  <si>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</si>
  <si>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</si>
  <si>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</si>
  <si>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</si>
  <si>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</si>
  <si>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</si>
  <si>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</si>
  <si>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</si>
  <si>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</si>
  <si>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</si>
  <si>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</si>
  <si>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</si>
  <si>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</si>
  <si>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</si>
  <si>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</si>
  <si>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</si>
  <si>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</si>
  <si>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</si>
  <si>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</si>
  <si>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</si>
  <si>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</si>
  <si>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</si>
  <si>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</si>
  <si>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</si>
  <si>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</si>
  <si>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</si>
  <si>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</si>
  <si>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</si>
  <si>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</si>
  <si>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</si>
  <si>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</si>
  <si>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</si>
  <si>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</si>
  <si>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</si>
  <si>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</si>
  <si>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</si>
  <si>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</si>
  <si>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</si>
  <si>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</si>
  <si>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</si>
  <si>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</si>
  <si>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</si>
  <si>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</si>
  <si>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</si>
  <si>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</si>
  <si>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</si>
  <si>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</si>
  <si>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</si>
  <si>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</si>
  <si>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</si>
  <si>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</si>
  <si>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</si>
  <si>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</si>
  <si>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</si>
  <si>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</si>
  <si>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</si>
  <si>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</si>
  <si>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</si>
  <si>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</si>
  <si>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</si>
  <si>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</si>
  <si>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</si>
  <si>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</si>
  <si>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</si>
  <si>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</si>
  <si>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</si>
  <si>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</si>
  <si>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</si>
  <si>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</si>
  <si>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</si>
  <si>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</si>
  <si>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</si>
  <si>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</si>
  <si>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</si>
  <si>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</si>
  <si>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</si>
  <si>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</si>
  <si>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</si>
  <si>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</si>
  <si>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</si>
  <si>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</si>
  <si>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</si>
  <si>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</si>
  <si>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</si>
  <si>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</si>
  <si>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</si>
  <si>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</si>
  <si>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</si>
  <si>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</si>
  <si>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</si>
  <si>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</si>
  <si>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</si>
  <si>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</si>
  <si>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</si>
  <si>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</si>
  <si>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</si>
  <si>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</si>
  <si>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</si>
  <si>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</si>
  <si>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</si>
  <si>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</si>
  <si>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</si>
  <si>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</si>
  <si>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</si>
  <si>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</si>
  <si>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</si>
  <si>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</si>
  <si>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</si>
  <si>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</si>
  <si>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</si>
  <si>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</si>
  <si>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</si>
  <si>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</si>
  <si>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</si>
  <si>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</si>
  <si>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</si>
  <si>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</si>
  <si>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</si>
  <si>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</si>
  <si>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</si>
  <si>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</si>
  <si>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</si>
  <si>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</si>
  <si>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</si>
  <si>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</si>
  <si>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</si>
  <si>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</si>
  <si>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</si>
  <si>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</si>
  <si>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</si>
  <si>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</si>
  <si>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</si>
  <si>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</si>
  <si>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</si>
  <si>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</si>
  <si>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</si>
  <si>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</si>
  <si>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</si>
  <si>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</si>
  <si>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</si>
  <si>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</si>
  <si>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</si>
  <si>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</si>
  <si>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</si>
  <si>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</si>
  <si>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</si>
  <si>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</si>
  <si>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</si>
  <si>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</si>
  <si>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</si>
  <si>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</si>
  <si>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</si>
  <si>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</si>
  <si>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</si>
  <si>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</si>
  <si>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</si>
  <si>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</si>
  <si>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</si>
  <si>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</si>
  <si>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</si>
  <si>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</si>
  <si>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</si>
  <si>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</si>
  <si>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</si>
  <si>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</si>
  <si>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</si>
  <si>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</si>
  <si>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</si>
  <si>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</si>
  <si>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</si>
  <si>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</si>
  <si>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</si>
  <si>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</si>
  <si>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</si>
  <si>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</si>
  <si>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</si>
  <si>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</si>
  <si>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</si>
  <si>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</si>
  <si>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</si>
  <si>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</si>
  <si>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</si>
  <si>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</si>
  <si>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</si>
  <si>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</si>
  <si>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</si>
  <si>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</si>
  <si>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</si>
  <si>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</si>
  <si>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</si>
  <si>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</si>
  <si>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</si>
  <si>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</si>
  <si>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</si>
  <si>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</si>
  <si>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</si>
  <si>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</si>
  <si>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</si>
  <si>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</si>
  <si>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</si>
  <si>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</si>
  <si>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</si>
  <si>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</si>
  <si>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</si>
  <si>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</si>
  <si>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</si>
  <si>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</si>
  <si>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</si>
  <si>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</si>
  <si>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</si>
  <si>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</si>
  <si>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</si>
  <si>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</si>
  <si>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</si>
  <si>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</si>
  <si>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</si>
  <si>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</si>
  <si>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</si>
  <si>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</si>
  <si>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</si>
  <si>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</si>
  <si>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</si>
  <si>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</si>
  <si>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</si>
  <si>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</si>
  <si>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</si>
  <si>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</si>
  <si>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</si>
  <si>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</si>
  <si>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</si>
  <si>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</si>
  <si>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</si>
  <si>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</si>
  <si>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</si>
  <si>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</si>
  <si>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</si>
  <si>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</si>
  <si>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</si>
  <si>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</si>
  <si>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</si>
  <si>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</si>
  <si>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</si>
  <si>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</si>
  <si>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</si>
  <si>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</si>
  <si>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</si>
  <si>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</si>
  <si>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</si>
  <si>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</si>
  <si>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</si>
  <si>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</si>
  <si>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</si>
  <si>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</si>
  <si>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</si>
  <si>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</si>
  <si>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</si>
  <si>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</si>
  <si>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</si>
  <si>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</si>
  <si>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</si>
  <si>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</si>
  <si>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</si>
  <si>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</si>
  <si>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</si>
  <si>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</si>
  <si>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</si>
  <si>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</si>
  <si>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</si>
  <si>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</si>
  <si>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</si>
  <si>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</si>
  <si>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</si>
  <si>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</si>
  <si>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</si>
  <si>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</si>
  <si>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</si>
  <si>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</si>
  <si>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</si>
  <si>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</si>
  <si>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</si>
  <si>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</si>
  <si>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</si>
  <si>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</si>
  <si>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</si>
  <si>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</si>
  <si>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</si>
  <si>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</si>
  <si>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</si>
  <si>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</si>
  <si>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</si>
  <si>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</si>
  <si>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</si>
  <si>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</si>
  <si>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</si>
  <si>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</si>
  <si>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</si>
  <si>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</si>
  <si>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</si>
  <si>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</si>
  <si>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</si>
  <si>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</si>
  <si>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</si>
  <si>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</si>
  <si>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</si>
  <si>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</si>
  <si>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</si>
  <si>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</si>
  <si>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</si>
  <si>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</si>
  <si>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</si>
  <si>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</si>
  <si>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</si>
  <si>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</si>
  <si>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</si>
  <si>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</si>
  <si>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</si>
  <si>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</si>
  <si>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</si>
  <si>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</si>
  <si>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</si>
  <si>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</si>
  <si>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</si>
  <si>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</si>
  <si>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</si>
  <si>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</si>
  <si>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</si>
  <si>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</si>
  <si>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</si>
  <si>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</si>
  <si>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</si>
  <si>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</si>
  <si>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</si>
  <si>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</si>
  <si>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</si>
  <si>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</si>
  <si>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</si>
  <si>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</si>
  <si>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</si>
  <si>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</si>
  <si>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</si>
  <si>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</si>
  <si>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</si>
  <si>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</si>
  <si>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</si>
  <si>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</si>
  <si>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</si>
  <si>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</si>
  <si>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</si>
  <si>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</si>
  <si>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</si>
  <si>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</si>
  <si>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</si>
  <si>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</si>
  <si>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</si>
  <si>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</si>
  <si>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</si>
  <si>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</si>
  <si>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</si>
  <si>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</si>
  <si>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</si>
  <si>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</si>
  <si>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</si>
  <si>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</si>
  <si>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</si>
  <si>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</si>
  <si>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</si>
  <si>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</si>
  <si>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</si>
  <si>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</si>
  <si>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</si>
  <si>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</si>
  <si>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</si>
  <si>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</si>
  <si>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</si>
  <si>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</si>
  <si>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</si>
  <si>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</si>
  <si>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</si>
  <si>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</si>
  <si>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</si>
  <si>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</si>
  <si>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</si>
  <si>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</si>
  <si>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</si>
  <si>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</si>
  <si>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</si>
  <si>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</si>
  <si>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</si>
  <si>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</si>
  <si>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</si>
  <si>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</si>
  <si>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</si>
  <si>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</si>
  <si>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</si>
  <si>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</si>
  <si>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</si>
  <si>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</si>
  <si>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</si>
  <si>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</si>
  <si>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</si>
  <si>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</si>
  <si>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</si>
  <si>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</si>
  <si>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</si>
  <si>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</si>
  <si>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</si>
  <si>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</si>
  <si>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</si>
  <si>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</si>
  <si>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</si>
  <si>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</si>
  <si>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</si>
  <si>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</si>
  <si>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</si>
  <si>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</si>
  <si>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</si>
  <si>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</si>
  <si>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</si>
  <si>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</si>
  <si>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</si>
  <si>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</si>
  <si>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</si>
  <si>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</si>
  <si>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</si>
  <si>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</si>
  <si>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</si>
  <si>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</si>
  <si>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</si>
  <si>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</si>
  <si>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</si>
  <si>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</si>
  <si>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</si>
  <si>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</si>
  <si>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</si>
  <si>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</si>
  <si>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</si>
  <si>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</si>
  <si>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</si>
  <si>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</si>
  <si>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</si>
  <si>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</si>
  <si>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</si>
  <si>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</si>
  <si>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</si>
  <si>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</si>
  <si>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</si>
  <si>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</si>
  <si>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</si>
  <si>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</si>
  <si>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</si>
  <si>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</si>
  <si>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</si>
  <si>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</si>
  <si>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</si>
  <si>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</si>
  <si>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</si>
  <si>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</si>
  <si>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</si>
  <si>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</si>
  <si>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</si>
  <si>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</si>
  <si>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</si>
  <si>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</si>
  <si>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</si>
  <si>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</si>
  <si>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</si>
  <si>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</si>
  <si>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</si>
  <si>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</si>
  <si>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</si>
  <si>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</si>
  <si>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</si>
  <si>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</si>
  <si>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</si>
  <si>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</si>
  <si>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</si>
  <si>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</si>
  <si>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</si>
  <si>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</si>
  <si>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</si>
  <si>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</si>
  <si>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</si>
  <si>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</si>
  <si>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</si>
  <si>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</si>
  <si>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</si>
  <si>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</si>
  <si>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</si>
  <si>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</si>
  <si>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</si>
  <si>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</si>
  <si>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</si>
  <si>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</si>
  <si>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</si>
  <si>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</si>
  <si>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</si>
  <si>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</si>
  <si>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</si>
  <si>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</si>
  <si>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</si>
  <si>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</si>
  <si>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</si>
  <si>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</si>
  <si>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</si>
  <si>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</si>
  <si>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</si>
  <si>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</si>
  <si>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</si>
  <si>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</si>
  <si>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</si>
  <si>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</si>
  <si>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</si>
  <si>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</si>
  <si>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</si>
  <si>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</si>
  <si>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</si>
  <si>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</si>
  <si>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</si>
  <si>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</si>
  <si>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</si>
  <si>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</si>
  <si>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</si>
  <si>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</si>
  <si>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</si>
  <si>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</si>
  <si>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</si>
  <si>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</si>
  <si>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</si>
  <si>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</si>
  <si>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</si>
  <si>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</si>
  <si>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</si>
  <si>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</si>
  <si>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</si>
  <si>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</si>
  <si>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</si>
  <si>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</si>
  <si>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</si>
  <si>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</si>
  <si>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</si>
  <si>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</si>
  <si>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</si>
  <si>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</si>
  <si>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</si>
  <si>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</si>
  <si>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</si>
  <si>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</si>
  <si>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</si>
  <si>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</si>
  <si>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</si>
  <si>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</si>
  <si>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</si>
  <si>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</si>
  <si>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</si>
  <si>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</si>
  <si>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</si>
  <si>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</si>
  <si>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</si>
  <si>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</si>
  <si>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</si>
  <si>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</si>
  <si>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</si>
  <si>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</si>
  <si>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</si>
  <si>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</si>
  <si>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</si>
  <si>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</si>
  <si>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</si>
  <si>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</si>
  <si>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</si>
  <si>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</si>
  <si>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</si>
  <si>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</si>
  <si>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</si>
  <si>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</si>
  <si>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</si>
  <si>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</si>
  <si>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</si>
  <si>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</si>
  <si>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</si>
  <si>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</si>
  <si>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</si>
  <si>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</si>
  <si>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</si>
  <si>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</si>
  <si>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</si>
  <si>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</si>
  <si>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</si>
  <si>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</si>
  <si>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</si>
  <si>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</si>
  <si>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</si>
  <si>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</si>
  <si>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</si>
  <si>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</si>
  <si>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</si>
  <si>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</si>
  <si>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</si>
  <si>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</si>
  <si>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</si>
  <si>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</si>
  <si>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</si>
  <si>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</si>
  <si>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</si>
  <si>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</si>
  <si>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</si>
  <si>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</si>
  <si>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</si>
  <si>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</si>
  <si>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</si>
  <si>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</si>
  <si>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</si>
  <si>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</si>
  <si>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</si>
  <si>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</si>
  <si>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</si>
  <si>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</si>
  <si>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</si>
  <si>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</si>
  <si>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</si>
  <si>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</si>
  <si>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</si>
  <si>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</si>
  <si>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</si>
  <si>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</si>
  <si>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</si>
  <si>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</si>
  <si>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</si>
  <si>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</si>
  <si>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</si>
  <si>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</si>
  <si>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</si>
  <si>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</si>
  <si>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</si>
  <si>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</si>
  <si>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</si>
  <si>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</si>
  <si>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</si>
  <si>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</si>
  <si>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</si>
  <si>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</si>
  <si>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</si>
  <si>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</si>
  <si>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</si>
  <si>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</si>
  <si>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</si>
  <si>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</si>
  <si>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</si>
  <si>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</si>
  <si>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</si>
  <si>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</si>
  <si>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</si>
  <si>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</si>
  <si>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</si>
  <si>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</si>
  <si>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</si>
  <si>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</si>
  <si>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</si>
  <si>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</si>
  <si>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</si>
  <si>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</si>
  <si>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</si>
  <si>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</si>
  <si>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</si>
  <si>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</si>
  <si>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</si>
  <si>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</si>
  <si>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</si>
  <si>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</si>
  <si>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</si>
  <si>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</si>
  <si>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</si>
  <si>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</si>
  <si>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</si>
  <si>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</si>
  <si>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</si>
  <si>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</si>
  <si>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</si>
  <si>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</si>
  <si>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</si>
  <si>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</si>
  <si>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</si>
  <si>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</si>
  <si>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</si>
  <si>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</si>
  <si>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</si>
  <si>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</si>
  <si>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</si>
  <si>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</si>
  <si>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</si>
  <si>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</si>
  <si>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</si>
  <si>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</si>
  <si>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</si>
  <si>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</si>
  <si>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</si>
  <si>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</si>
  <si>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</si>
  <si>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</si>
  <si>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</si>
  <si>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</si>
  <si>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</si>
  <si>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</si>
  <si>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</si>
  <si>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</si>
  <si>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</si>
  <si>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</si>
  <si>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</si>
  <si>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</si>
  <si>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</si>
  <si>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</si>
  <si>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</si>
  <si>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</si>
  <si>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</si>
  <si>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</si>
  <si>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</si>
  <si>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</si>
  <si>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</si>
  <si>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</si>
  <si>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</si>
  <si>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</si>
  <si>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</si>
  <si>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</si>
  <si>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</si>
  <si>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</si>
  <si>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</si>
  <si>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</si>
  <si>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</si>
  <si>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</si>
  <si>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</si>
  <si>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</si>
  <si>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</si>
  <si>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</si>
  <si>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</si>
  <si>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</si>
  <si>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</si>
  <si>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</si>
  <si>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</si>
  <si>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</si>
  <si>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</si>
  <si>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</si>
  <si>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</si>
  <si>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</si>
  <si>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</si>
  <si>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</si>
  <si>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</si>
  <si>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</si>
  <si>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</si>
  <si>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</si>
  <si>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</si>
  <si>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</si>
  <si>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</si>
  <si>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</si>
  <si>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</si>
  <si>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</si>
  <si>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</si>
  <si>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</si>
  <si>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</si>
  <si>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</si>
  <si>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</si>
  <si>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</si>
  <si>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</si>
  <si>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</si>
  <si>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</si>
  <si>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</si>
  <si>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</si>
  <si>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</si>
  <si>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</si>
  <si>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</si>
  <si>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</si>
  <si>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</si>
  <si>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</si>
  <si>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</si>
  <si>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</si>
  <si>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</si>
  <si>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</si>
  <si>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</si>
  <si>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</si>
  <si>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</si>
  <si>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</si>
  <si>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</si>
  <si>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</si>
  <si>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</si>
  <si>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</si>
  <si>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</si>
  <si>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</si>
  <si>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</si>
  <si>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</si>
  <si>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</si>
  <si>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</si>
  <si>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</si>
  <si>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</si>
  <si>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</si>
  <si>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</si>
  <si>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</si>
  <si>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</si>
  <si>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</si>
  <si>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</si>
  <si>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</si>
  <si>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</si>
  <si>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</si>
  <si>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</si>
  <si>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</si>
  <si>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</si>
  <si>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</si>
  <si>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</si>
  <si>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</si>
  <si>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</si>
  <si>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</si>
  <si>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</si>
  <si>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</si>
  <si>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</si>
  <si>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</si>
  <si>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</si>
  <si>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</si>
  <si>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</si>
  <si>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</si>
  <si>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</si>
  <si>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</si>
  <si>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</si>
  <si>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</si>
  <si>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</si>
  <si>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</si>
  <si>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</si>
  <si>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</si>
  <si>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</si>
  <si>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</si>
  <si>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</si>
  <si>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</si>
  <si>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</si>
  <si>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</si>
  <si>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</si>
  <si>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</si>
  <si>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</si>
  <si>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</si>
  <si>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</si>
  <si>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</si>
  <si>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</si>
  <si>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</si>
  <si>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</si>
  <si>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</si>
  <si>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</si>
  <si>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</si>
  <si>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</si>
  <si>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</si>
  <si>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</si>
  <si>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</si>
  <si>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</si>
  <si>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</si>
  <si>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</si>
  <si>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</si>
  <si>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</si>
  <si>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</si>
  <si>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</si>
  <si>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</si>
  <si>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</si>
  <si>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</si>
  <si>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</si>
  <si>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</si>
  <si>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</si>
  <si>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</si>
  <si>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</si>
  <si>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</si>
  <si>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</si>
  <si>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</si>
  <si>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</si>
  <si>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</si>
  <si>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</si>
  <si>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</si>
  <si>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</si>
  <si>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</si>
  <si>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</si>
  <si>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</si>
  <si>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</si>
  <si>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</si>
  <si>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</si>
  <si>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</si>
  <si>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</si>
  <si>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</si>
  <si>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</si>
  <si>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</si>
  <si>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</si>
  <si>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</si>
  <si>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</si>
  <si>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</si>
  <si>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</si>
  <si>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</si>
  <si>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</si>
  <si>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</si>
  <si>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</si>
  <si>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</si>
  <si>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</si>
  <si>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</si>
  <si>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</si>
  <si>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</si>
  <si>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</si>
  <si>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</si>
  <si>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</si>
  <si>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</si>
  <si>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</si>
  <si>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</si>
  <si>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</si>
  <si>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</si>
  <si>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</si>
  <si>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</si>
  <si>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</si>
  <si>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</si>
  <si>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</si>
  <si>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</si>
  <si>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</si>
  <si>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</si>
  <si>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</si>
  <si>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</si>
  <si>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</si>
  <si>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</si>
  <si>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</si>
  <si>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</si>
  <si>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</si>
  <si>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</si>
  <si>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</si>
  <si>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</si>
  <si>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</si>
  <si>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</si>
  <si>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</si>
  <si>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</si>
  <si>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</si>
  <si>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</si>
  <si>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</si>
  <si>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</si>
  <si>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</si>
  <si>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</si>
  <si>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</si>
  <si>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</si>
  <si>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</si>
  <si>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</si>
  <si>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</si>
  <si>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</si>
  <si>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</si>
  <si>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</si>
  <si>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</si>
  <si>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</si>
  <si>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</si>
  <si>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</si>
  <si>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</si>
  <si>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</si>
  <si>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</si>
  <si>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</si>
  <si>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</si>
  <si>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</si>
  <si>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</si>
  <si>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</si>
  <si>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</si>
  <si>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</si>
  <si>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</si>
  <si>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</si>
  <si>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</si>
  <si>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</si>
  <si>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</si>
  <si>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</si>
  <si>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</si>
  <si>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</si>
  <si>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</si>
  <si>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</si>
  <si>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</si>
  <si>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</si>
  <si>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</si>
  <si>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</si>
  <si>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</si>
  <si>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</si>
  <si>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</si>
  <si>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</si>
  <si>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</si>
  <si>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</si>
  <si>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</si>
  <si>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</si>
  <si>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</si>
  <si>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</si>
  <si>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</si>
  <si>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</si>
  <si>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</si>
  <si>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</si>
  <si>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</si>
  <si>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</si>
  <si>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</si>
  <si>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</si>
  <si>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</si>
  <si>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</si>
  <si>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</si>
  <si>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</si>
  <si>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</si>
  <si>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</si>
  <si>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</si>
  <si>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</si>
  <si>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</si>
  <si>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</si>
  <si>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</si>
  <si>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</si>
  <si>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</si>
  <si>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</si>
  <si>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</si>
  <si>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</si>
  <si>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</si>
  <si>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</si>
  <si>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</si>
  <si>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</si>
  <si>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</si>
  <si>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</si>
  <si>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</si>
  <si>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</si>
  <si>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</si>
  <si>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</si>
  <si>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</si>
  <si>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</si>
  <si>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</si>
  <si>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</si>
  <si>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</si>
  <si>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</si>
  <si>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</si>
  <si>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</si>
  <si>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</si>
  <si>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</si>
  <si>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</si>
  <si>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</si>
  <si>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</si>
  <si>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</si>
  <si>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</si>
  <si>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</si>
  <si>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</si>
  <si>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</si>
  <si>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</si>
  <si>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</si>
  <si>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</si>
  <si>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</si>
  <si>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</si>
  <si>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</si>
  <si>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</si>
  <si>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</si>
  <si>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</si>
  <si>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</si>
  <si>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</si>
  <si>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</si>
  <si>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</si>
  <si>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</si>
  <si>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</si>
  <si>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</si>
  <si>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</si>
  <si>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</si>
  <si>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</si>
  <si>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</si>
  <si>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</si>
  <si>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</si>
  <si>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</si>
  <si>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</si>
  <si>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</si>
  <si>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</si>
  <si>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</si>
  <si>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</si>
  <si>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</si>
  <si>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</si>
  <si>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</si>
  <si>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</si>
  <si>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</si>
  <si>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</si>
  <si>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</si>
  <si>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</si>
  <si>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</si>
  <si>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</si>
  <si>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</si>
  <si>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</si>
  <si>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</si>
  <si>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</si>
  <si>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</si>
  <si>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</si>
  <si>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</si>
  <si>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</si>
  <si>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</si>
  <si>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</si>
  <si>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</si>
  <si>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</si>
  <si>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</si>
  <si>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</si>
  <si>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</si>
  <si>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</si>
  <si>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</si>
  <si>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</si>
  <si>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</si>
  <si>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</si>
  <si>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</si>
  <si>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</si>
  <si>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</si>
  <si>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</si>
  <si>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</si>
  <si>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</si>
  <si>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</si>
  <si>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</si>
  <si>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</si>
  <si>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</si>
  <si>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</si>
  <si>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</si>
  <si>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</si>
  <si>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</si>
  <si>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</si>
  <si>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</si>
  <si>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</si>
  <si>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</si>
  <si>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</si>
  <si>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</si>
  <si>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</si>
  <si>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</si>
  <si>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</si>
  <si>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</si>
  <si>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</si>
  <si>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</si>
  <si>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</si>
  <si>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</si>
  <si>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</si>
  <si>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</si>
  <si>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</si>
  <si>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</si>
  <si>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</si>
  <si>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</si>
  <si>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</si>
  <si>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</si>
  <si>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</si>
  <si>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</si>
  <si>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</si>
  <si>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</si>
  <si>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</si>
  <si>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</si>
  <si>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</si>
  <si>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</si>
  <si>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</si>
  <si>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</si>
  <si>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</si>
  <si>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</si>
  <si>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</si>
  <si>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</si>
  <si>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</si>
  <si>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</si>
  <si>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</si>
  <si>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</si>
  <si>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</si>
  <si>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</si>
  <si>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</si>
  <si>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</si>
  <si>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</si>
  <si>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</si>
  <si>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</si>
  <si>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</si>
  <si>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</si>
  <si>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</si>
  <si>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</si>
  <si>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</si>
  <si>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</si>
  <si>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</si>
  <si>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</si>
  <si>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</si>
  <si>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</si>
  <si>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</si>
  <si>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</si>
  <si>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</si>
  <si>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</si>
  <si>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</si>
  <si>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</si>
  <si>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</si>
  <si>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</si>
  <si>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</si>
  <si>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</si>
  <si>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</si>
  <si>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</si>
  <si>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</si>
  <si>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</si>
  <si>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</si>
  <si>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</si>
  <si>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</si>
  <si>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</si>
  <si>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</si>
  <si>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</si>
  <si>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</si>
  <si>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</si>
  <si>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</si>
  <si>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</si>
  <si>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</si>
  <si>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</si>
  <si>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</si>
  <si>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</si>
  <si>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</si>
  <si>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</si>
  <si>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</si>
  <si>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</si>
  <si>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</si>
  <si>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</si>
  <si>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</si>
  <si>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</si>
  <si>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</si>
  <si>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</si>
  <si>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</si>
  <si>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</si>
  <si>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</si>
  <si>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</si>
  <si>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</si>
  <si>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</si>
  <si>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</si>
  <si>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</si>
  <si>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</si>
  <si>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</si>
  <si>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</si>
  <si>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</si>
  <si>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</si>
  <si>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</si>
  <si>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</si>
  <si>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</si>
  <si>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</si>
  <si>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</si>
  <si>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</si>
  <si>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</si>
  <si>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</si>
  <si>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</si>
  <si>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</si>
  <si>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</si>
  <si>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</si>
  <si>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</si>
  <si>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</si>
  <si>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</si>
  <si>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</si>
  <si>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</si>
  <si>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</si>
  <si>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</si>
  <si>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</si>
  <si>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</si>
  <si>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</si>
  <si>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</si>
  <si>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</si>
  <si>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</si>
  <si>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</si>
  <si>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</si>
  <si>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</si>
  <si>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</si>
  <si>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</si>
  <si>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</si>
  <si>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</si>
  <si>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</si>
  <si>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</si>
  <si>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</si>
  <si>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</si>
  <si>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</si>
  <si>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</si>
  <si>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</si>
  <si>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</si>
  <si>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</si>
  <si>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</si>
  <si>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</si>
  <si>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</si>
  <si>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</si>
  <si>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</si>
  <si>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</si>
  <si>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</si>
  <si>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</si>
  <si>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</si>
  <si>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</si>
  <si>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</si>
  <si>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</si>
  <si>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</si>
  <si>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</si>
  <si>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</si>
  <si>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</si>
  <si>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</si>
  <si>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</si>
  <si>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</si>
  <si>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</si>
  <si>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</si>
  <si>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</si>
  <si>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</si>
  <si>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</si>
  <si>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</si>
  <si>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</si>
  <si>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</si>
  <si>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</si>
  <si>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</si>
  <si>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</si>
  <si>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</si>
  <si>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</si>
  <si>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</si>
  <si>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</si>
  <si>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</si>
  <si>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</si>
  <si>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</si>
  <si>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</si>
  <si>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</si>
  <si>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</si>
  <si>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</si>
  <si>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</si>
  <si>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</si>
  <si>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</si>
  <si>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</si>
  <si>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</si>
  <si>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</si>
  <si>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</si>
  <si>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</si>
  <si>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</si>
  <si>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</si>
  <si>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</si>
  <si>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</si>
  <si>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</si>
  <si>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</si>
  <si>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</si>
  <si>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</si>
  <si>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</si>
  <si>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</si>
  <si>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</si>
  <si>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</si>
  <si>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</si>
  <si>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</si>
  <si>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</si>
  <si>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</si>
  <si>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</si>
  <si>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</si>
  <si>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</si>
  <si>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</si>
  <si>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</si>
  <si>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</si>
  <si>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</si>
  <si>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</si>
  <si>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</si>
  <si>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</si>
  <si>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</si>
  <si>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</si>
  <si>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</si>
  <si>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</si>
  <si>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</si>
  <si>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</si>
  <si>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</si>
  <si>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</si>
  <si>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</si>
  <si>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</si>
  <si>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</si>
  <si>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</si>
  <si>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</si>
  <si>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</si>
  <si>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</si>
  <si>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</si>
  <si>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</si>
  <si>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</si>
  <si>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</si>
  <si>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</si>
  <si>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</si>
  <si>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</si>
  <si>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</si>
  <si>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</si>
  <si>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</si>
  <si>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</si>
  <si>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</si>
  <si>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</si>
  <si>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</si>
  <si>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</si>
  <si>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</si>
  <si>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</si>
  <si>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</si>
  <si>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</si>
  <si>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</si>
  <si>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</si>
  <si>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</si>
  <si>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</si>
  <si>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</si>
  <si>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</si>
  <si>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</si>
  <si>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</si>
  <si>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</si>
  <si>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</si>
  <si>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</si>
  <si>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</si>
  <si>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</si>
  <si>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</si>
  <si>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</si>
  <si>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</si>
  <si>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</si>
  <si>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</si>
  <si>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</si>
  <si>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</si>
  <si>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</si>
  <si>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</si>
  <si>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</si>
  <si>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</si>
  <si>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</si>
  <si>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</si>
  <si>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</si>
  <si>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</si>
  <si>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</si>
  <si>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</si>
  <si>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</si>
  <si>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</si>
  <si>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</si>
  <si>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</si>
  <si>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</si>
  <si>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</si>
  <si>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</si>
  <si>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</si>
  <si>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</si>
  <si>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</si>
  <si>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</si>
  <si>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</si>
  <si>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</si>
  <si>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</si>
  <si>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</si>
  <si>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</si>
  <si>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</si>
  <si>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</si>
  <si>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</si>
  <si>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</si>
  <si>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</si>
  <si>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</si>
  <si>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</si>
  <si>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</si>
  <si>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</si>
  <si>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</si>
  <si>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</si>
  <si>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</si>
  <si>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</si>
  <si>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</si>
  <si>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</si>
  <si>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</si>
  <si>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</si>
  <si>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</si>
  <si>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</si>
  <si>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</si>
  <si>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</si>
  <si>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</si>
  <si>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</si>
  <si>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</si>
  <si>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</si>
  <si>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</si>
  <si>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</si>
  <si>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</si>
  <si>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</si>
  <si>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</si>
  <si>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</si>
  <si>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</si>
  <si>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</si>
  <si>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</si>
  <si>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</si>
  <si>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</si>
  <si>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</si>
  <si>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</si>
  <si>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</si>
  <si>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</si>
  <si>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</si>
  <si>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</si>
  <si>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</si>
  <si>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</si>
  <si>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</si>
  <si>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</si>
  <si>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</si>
  <si>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</si>
  <si>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</si>
  <si>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</si>
  <si>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</si>
  <si>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</si>
  <si>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</si>
  <si>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</si>
  <si>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</si>
  <si>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</si>
  <si>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</si>
  <si>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</si>
  <si>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</si>
  <si>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</si>
  <si>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</si>
  <si>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</si>
  <si>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</si>
  <si>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</si>
  <si>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</si>
  <si>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</si>
  <si>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</si>
  <si>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</si>
  <si>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</si>
  <si>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</si>
  <si>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</si>
  <si>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</si>
  <si>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</si>
  <si>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</si>
  <si>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</si>
  <si>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</si>
  <si>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</si>
  <si>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</si>
  <si>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</si>
  <si>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</si>
  <si>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</si>
  <si>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</si>
  <si>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</si>
  <si>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</si>
  <si>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</si>
  <si>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</si>
  <si>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</si>
  <si>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</si>
  <si>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</si>
  <si>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</si>
  <si>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</si>
  <si>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</si>
  <si>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</si>
  <si>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</si>
  <si>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</si>
  <si>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</si>
  <si>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</si>
  <si>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</si>
  <si>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</si>
  <si>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</si>
  <si>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</si>
  <si>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</si>
  <si>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</si>
  <si>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</si>
  <si>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</si>
  <si>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</si>
  <si>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</si>
  <si>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</si>
  <si>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</si>
  <si>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</si>
  <si>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</si>
  <si>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</si>
  <si>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</si>
  <si>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</si>
  <si>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</si>
  <si>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</si>
  <si>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</si>
  <si>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</si>
  <si>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</si>
  <si>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</si>
  <si>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</si>
  <si>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</si>
  <si>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</si>
  <si>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</si>
  <si>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</si>
  <si>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</si>
  <si>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</si>
  <si>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</si>
  <si>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</si>
  <si>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</si>
  <si>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</si>
  <si>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</si>
  <si>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</si>
  <si>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</si>
  <si>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</si>
  <si>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</si>
  <si>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</si>
  <si>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</si>
  <si>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</si>
  <si>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</si>
  <si>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</si>
  <si>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</si>
  <si>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</si>
  <si>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</si>
  <si>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</si>
  <si>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</si>
  <si>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</si>
  <si>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</si>
  <si>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</si>
  <si>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</si>
  <si>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</si>
  <si>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</si>
  <si>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</si>
  <si>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</si>
  <si>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</si>
  <si>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</si>
  <si>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</si>
  <si>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</si>
  <si>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</si>
  <si>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</si>
  <si>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</si>
  <si>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</si>
  <si>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</si>
  <si>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</si>
  <si>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</si>
  <si>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</si>
  <si>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</si>
  <si>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</si>
  <si>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</si>
  <si>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</si>
  <si>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</si>
  <si>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</si>
  <si>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</si>
  <si>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</si>
  <si>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</si>
  <si>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</si>
  <si>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</si>
  <si>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</si>
  <si>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</si>
  <si>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</si>
  <si>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</si>
  <si>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</si>
  <si>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</si>
  <si>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</si>
  <si>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</si>
  <si>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</si>
  <si>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</si>
  <si>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</si>
  <si>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</si>
  <si>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</si>
  <si>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</si>
  <si>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</si>
  <si>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</si>
  <si>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</si>
  <si>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</si>
  <si>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</si>
  <si>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</si>
  <si>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</si>
  <si>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</si>
  <si>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</si>
  <si>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</si>
  <si>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</si>
  <si>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</si>
  <si>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</si>
  <si>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</si>
  <si>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</si>
  <si>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</si>
  <si>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</si>
  <si>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</si>
  <si>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</si>
  <si>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</si>
  <si>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</si>
  <si>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</si>
  <si>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</si>
  <si>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</si>
  <si>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</si>
  <si>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</si>
  <si>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</si>
  <si>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</si>
  <si>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</si>
  <si>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</si>
  <si>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</si>
  <si>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</si>
  <si>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</si>
  <si>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</si>
  <si>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</si>
  <si>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</si>
  <si>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</si>
  <si>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</si>
  <si>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</si>
  <si>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</si>
  <si>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</si>
  <si>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</si>
  <si>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</si>
  <si>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</si>
  <si>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</si>
  <si>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</si>
  <si>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</si>
  <si>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</si>
  <si>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</si>
  <si>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</si>
  <si>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</si>
  <si>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</si>
  <si>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</si>
  <si>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</si>
  <si>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</si>
  <si>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</si>
  <si>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</si>
  <si>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</si>
  <si>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</si>
  <si>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</si>
  <si>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</si>
  <si>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</si>
  <si>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</si>
  <si>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</si>
  <si>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</si>
  <si>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</si>
  <si>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</si>
  <si>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</si>
  <si>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</si>
  <si>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</si>
  <si>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</si>
  <si>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</si>
  <si>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</si>
  <si>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</si>
  <si>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</si>
  <si>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</si>
  <si>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</si>
  <si>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</si>
  <si>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</si>
  <si>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</si>
  <si>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</si>
  <si>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</si>
  <si>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</si>
  <si>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</si>
  <si>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</si>
  <si>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</si>
  <si>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</si>
  <si>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</si>
  <si>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</si>
  <si>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</si>
  <si>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</si>
  <si>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</si>
  <si>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</si>
  <si>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</si>
  <si>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</si>
  <si>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</si>
  <si>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</si>
  <si>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</si>
  <si>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</si>
  <si>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</si>
  <si>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</si>
  <si>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</si>
  <si>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</si>
  <si>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</si>
  <si>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</si>
  <si>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</si>
  <si>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</si>
  <si>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</si>
  <si>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</si>
  <si>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</si>
  <si>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</si>
  <si>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</si>
  <si>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</si>
  <si>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</si>
  <si>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</si>
  <si>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</si>
  <si>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</si>
  <si>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</si>
  <si>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</si>
  <si>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</si>
  <si>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</si>
  <si>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</si>
  <si>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</si>
  <si>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</si>
  <si>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</si>
  <si>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</si>
  <si>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</si>
  <si>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</si>
  <si>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</si>
  <si>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</si>
  <si>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</si>
  <si>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</si>
  <si>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</si>
  <si>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</si>
  <si>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</si>
  <si>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</si>
  <si>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</si>
  <si>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</si>
  <si>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</si>
  <si>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</si>
  <si>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</si>
  <si>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</si>
  <si>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</si>
  <si>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</si>
  <si>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</si>
  <si>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</si>
  <si>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</si>
  <si>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</si>
  <si>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</si>
  <si>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</si>
  <si>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</si>
  <si>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</si>
  <si>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</si>
  <si>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</si>
  <si>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</si>
  <si>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</si>
  <si>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</si>
  <si>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</si>
  <si>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</si>
  <si>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</si>
  <si>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</si>
  <si>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</si>
  <si>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</si>
  <si>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</si>
  <si>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</si>
  <si>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</si>
  <si>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</si>
  <si>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</si>
  <si>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</si>
  <si>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</si>
  <si>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</si>
  <si>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</si>
  <si>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</si>
  <si>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</si>
  <si>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</si>
  <si>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</si>
  <si>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</si>
  <si>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</si>
  <si>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</si>
  <si>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</si>
  <si>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</si>
  <si>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</si>
  <si>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</si>
  <si>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</si>
  <si>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</si>
  <si>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</si>
  <si>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</si>
  <si>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</si>
  <si>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</si>
  <si>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</si>
  <si>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</si>
  <si>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</si>
  <si>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</si>
  <si>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</si>
  <si>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</si>
  <si>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</si>
  <si>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</si>
  <si>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</si>
  <si>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</si>
  <si>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</si>
  <si>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</si>
  <si>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</si>
  <si>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</si>
  <si>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</si>
  <si>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</si>
  <si>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</si>
  <si>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</si>
  <si>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</si>
  <si>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</si>
  <si>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</si>
  <si>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</si>
  <si>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</si>
  <si>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</si>
  <si>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</si>
  <si>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</si>
  <si>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</si>
  <si>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</si>
  <si>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</si>
  <si>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</si>
  <si>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</si>
  <si>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</si>
  <si>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</si>
  <si>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</si>
  <si>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</si>
  <si>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</si>
  <si>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</si>
  <si>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</si>
  <si>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</si>
  <si>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</si>
  <si>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</si>
  <si>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</si>
  <si>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</si>
  <si>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</si>
  <si>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</si>
  <si>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</si>
  <si>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</si>
  <si>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</si>
  <si>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</si>
  <si>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</si>
  <si>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</si>
  <si>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</si>
  <si>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</si>
  <si>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</si>
  <si>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</si>
  <si>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</si>
  <si>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</si>
  <si>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</si>
  <si>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</si>
  <si>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</si>
  <si>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</si>
  <si>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</si>
  <si>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</si>
  <si>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</si>
  <si>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</si>
  <si>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</si>
  <si>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</si>
  <si>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</si>
  <si>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</si>
  <si>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</si>
  <si>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</si>
  <si>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</si>
  <si>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</si>
  <si>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</si>
  <si>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</si>
  <si>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</si>
  <si>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</si>
  <si>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</si>
  <si>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</si>
  <si>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</si>
  <si>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</si>
  <si>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</si>
  <si>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</si>
  <si>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</si>
  <si>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</si>
  <si>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</si>
  <si>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</si>
  <si>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</si>
  <si>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</si>
  <si>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</si>
  <si>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</si>
  <si>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</si>
  <si>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</si>
  <si>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</si>
  <si>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</si>
  <si>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</si>
  <si>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</si>
  <si>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</si>
  <si>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</si>
  <si>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</si>
  <si>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</si>
  <si>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</si>
  <si>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</si>
  <si>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</si>
  <si>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</si>
  <si>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</si>
  <si>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</si>
  <si>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</si>
  <si>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</si>
  <si>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</si>
  <si>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</si>
  <si>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</si>
  <si>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</si>
  <si>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</si>
  <si>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</si>
  <si>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</si>
  <si>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</si>
  <si>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</si>
  <si>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</si>
  <si>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</si>
  <si>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</si>
  <si>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</si>
  <si>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</si>
  <si>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</si>
  <si>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</si>
  <si>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</si>
  <si>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</si>
  <si>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</si>
  <si>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</si>
  <si>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</si>
  <si>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</si>
  <si>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</si>
  <si>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</si>
  <si>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</si>
  <si>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</si>
  <si>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</si>
  <si>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</si>
  <si>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</si>
  <si>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</si>
  <si>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</si>
  <si>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</si>
  <si>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</si>
  <si>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</si>
  <si>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</si>
  <si>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</si>
  <si>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</si>
  <si>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</si>
  <si>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</si>
  <si>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</si>
  <si>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</si>
  <si>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</si>
  <si>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</si>
  <si>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</si>
  <si>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</si>
  <si>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</si>
  <si>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</si>
  <si>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</si>
  <si>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</si>
  <si>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</si>
  <si>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</si>
  <si>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</si>
  <si>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</si>
  <si>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</si>
  <si>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</si>
  <si>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</si>
  <si>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</si>
  <si>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</si>
  <si>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</si>
  <si>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</si>
  <si>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</si>
  <si>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</si>
  <si>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</si>
  <si>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</si>
  <si>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</si>
  <si>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</si>
  <si>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</si>
  <si>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</si>
  <si>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</si>
  <si>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</si>
  <si>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</si>
  <si>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</si>
  <si>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</si>
  <si>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</si>
  <si>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</si>
  <si>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</si>
  <si>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</si>
  <si>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</si>
  <si>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</si>
  <si>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</si>
  <si>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</si>
  <si>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</si>
  <si>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</si>
  <si>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</si>
  <si>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</si>
  <si>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</si>
  <si>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</si>
  <si>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</si>
  <si>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</si>
  <si>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</si>
  <si>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</si>
  <si>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</si>
  <si>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</si>
  <si>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</si>
  <si>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</si>
  <si>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</si>
  <si>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</si>
  <si>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</si>
  <si>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</si>
  <si>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</si>
  <si>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</si>
  <si>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</si>
  <si>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</si>
  <si>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</si>
  <si>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</si>
  <si>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</si>
  <si>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</si>
  <si>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</si>
  <si>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</si>
  <si>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</si>
  <si>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</si>
  <si>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</si>
  <si>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</si>
  <si>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</si>
  <si>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</si>
  <si>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</si>
  <si>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</si>
  <si>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</si>
  <si>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</si>
  <si>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</si>
  <si>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</si>
  <si>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</si>
  <si>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</si>
  <si>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</si>
  <si>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</si>
  <si>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</si>
  <si>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</si>
  <si>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</si>
  <si>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</si>
  <si>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</si>
  <si>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</si>
  <si>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</si>
  <si>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</si>
  <si>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</si>
  <si>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</si>
  <si>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</si>
  <si>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</si>
  <si>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</si>
  <si>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</si>
  <si>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</si>
  <si>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</si>
  <si>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</si>
  <si>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</si>
  <si>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</si>
  <si>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</si>
  <si>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</si>
  <si>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</si>
  <si>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</si>
  <si>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</si>
  <si>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</si>
  <si>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</si>
  <si>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</si>
  <si>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</si>
  <si>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</si>
  <si>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</si>
  <si>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</si>
  <si>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</si>
  <si>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</si>
  <si>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</si>
  <si>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</si>
  <si>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</si>
  <si>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</si>
  <si>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</si>
  <si>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</si>
  <si>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</si>
  <si>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</si>
  <si>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</si>
  <si>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</si>
  <si>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</si>
  <si>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</si>
  <si>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</si>
  <si>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</si>
  <si>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</si>
  <si>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</si>
  <si>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</si>
  <si>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</si>
  <si>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</si>
  <si>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</si>
  <si>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</si>
  <si>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</si>
  <si>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</si>
  <si>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</si>
  <si>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</si>
  <si>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</si>
  <si>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</si>
  <si>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</si>
  <si>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</si>
  <si>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</si>
  <si>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</si>
  <si>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</si>
  <si>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</si>
  <si>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</si>
  <si>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</si>
  <si>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</si>
  <si>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</si>
  <si>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</si>
  <si>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</si>
  <si>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</si>
  <si>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</si>
  <si>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</si>
  <si>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</si>
  <si>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</si>
  <si>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</si>
  <si>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</si>
  <si>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</si>
  <si>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</si>
  <si>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</si>
  <si>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</si>
  <si>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</si>
  <si>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</si>
  <si>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</si>
  <si>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</si>
  <si>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</si>
  <si>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</si>
  <si>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</si>
  <si>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</si>
  <si>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</si>
  <si>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</si>
  <si>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</si>
  <si>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</si>
  <si>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</si>
  <si>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</si>
  <si>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</si>
  <si>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</si>
  <si>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</si>
  <si>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</si>
  <si>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</si>
  <si>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</si>
  <si>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</si>
  <si>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</si>
  <si>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</si>
  <si>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</si>
  <si>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</si>
  <si>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</si>
  <si>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</si>
  <si>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</si>
  <si>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</si>
  <si>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</si>
  <si>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</si>
  <si>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</si>
  <si>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</si>
  <si>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</si>
  <si>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</si>
  <si>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</si>
  <si>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</si>
  <si>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</si>
  <si>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</si>
  <si>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</si>
  <si>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</si>
  <si>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</si>
  <si>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</si>
  <si>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</si>
  <si>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</si>
  <si>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</si>
  <si>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</si>
  <si>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</si>
  <si>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</si>
  <si>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</si>
  <si>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</si>
  <si>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</si>
  <si>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</si>
  <si>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</si>
  <si>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</si>
  <si>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</si>
  <si>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</si>
  <si>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</si>
  <si>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</si>
  <si>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</si>
  <si>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</si>
  <si>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</si>
  <si>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</si>
  <si>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</si>
  <si>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</si>
  <si>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</si>
  <si>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</si>
  <si>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</si>
  <si>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</si>
  <si>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</si>
  <si>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</si>
  <si>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</si>
  <si>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</si>
  <si>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</si>
  <si>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</si>
  <si>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</si>
  <si>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</si>
  <si>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</si>
  <si>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</si>
  <si>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</si>
  <si>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</si>
  <si>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</si>
  <si>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</si>
  <si>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</si>
  <si>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</si>
  <si>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</si>
  <si>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</si>
  <si>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</si>
  <si>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</si>
  <si>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</si>
  <si>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</si>
  <si>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</si>
  <si>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</si>
  <si>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</si>
  <si>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</si>
  <si>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</si>
  <si>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</si>
  <si>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</si>
  <si>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</si>
  <si>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</si>
  <si>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</si>
  <si>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</si>
  <si>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</si>
  <si>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</si>
  <si>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</si>
  <si>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</si>
  <si>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</si>
  <si>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</si>
  <si>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</si>
  <si>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</si>
  <si>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</si>
  <si>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</si>
  <si>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</si>
  <si>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</si>
  <si>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</si>
  <si>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</si>
  <si>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</si>
  <si>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</si>
  <si>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</si>
  <si>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</si>
  <si>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</si>
  <si>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</si>
  <si>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</si>
  <si>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</si>
  <si>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</si>
  <si>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</si>
  <si>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</si>
  <si>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</si>
  <si>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</si>
  <si>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</si>
  <si>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</si>
  <si>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</si>
  <si>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</si>
  <si>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</si>
  <si>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</si>
  <si>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</si>
  <si>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</si>
  <si>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</si>
  <si>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</si>
  <si>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</si>
  <si>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</si>
  <si>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</si>
  <si>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</si>
  <si>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</si>
  <si>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</si>
  <si>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</si>
  <si>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</si>
  <si>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</si>
  <si>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</si>
  <si>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</si>
  <si>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</si>
  <si>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</si>
  <si>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</si>
  <si>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</si>
  <si>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</si>
  <si>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</si>
  <si>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</si>
  <si>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</si>
  <si>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</si>
  <si>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</si>
  <si>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</si>
  <si>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</si>
  <si>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</si>
  <si>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</si>
  <si>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</si>
  <si>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</si>
  <si>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</si>
  <si>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</si>
  <si>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</si>
  <si>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</si>
  <si>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</si>
  <si>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</si>
  <si>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</si>
  <si>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</si>
  <si>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</si>
  <si>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</si>
  <si>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</si>
  <si>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</si>
  <si>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</si>
  <si>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</si>
  <si>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</si>
  <si>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</si>
  <si>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</si>
  <si>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</si>
  <si>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</si>
  <si>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</si>
  <si>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</si>
  <si>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</si>
  <si>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</si>
  <si>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</si>
  <si>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</si>
  <si>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</si>
  <si>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</si>
  <si>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</si>
  <si>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</si>
  <si>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</si>
  <si>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</si>
  <si>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</si>
  <si>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</si>
  <si>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</si>
  <si>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</si>
  <si>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</si>
  <si>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</si>
  <si>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</si>
  <si>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</si>
  <si>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</si>
  <si>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</si>
  <si>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</si>
  <si>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</si>
  <si>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</si>
  <si>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</si>
  <si>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</si>
  <si>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</si>
  <si>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</si>
  <si>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</si>
  <si>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</si>
  <si>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</si>
  <si>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</si>
  <si>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</si>
  <si>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</si>
  <si>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</si>
  <si>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</si>
  <si>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</si>
  <si>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</si>
  <si>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</si>
  <si>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</si>
  <si>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</si>
  <si>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</si>
  <si>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</si>
  <si>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</si>
  <si>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</si>
  <si>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</si>
  <si>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</si>
  <si>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</si>
  <si>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</si>
  <si>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</si>
  <si>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</si>
  <si>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</si>
  <si>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</si>
  <si>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</si>
  <si>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</si>
  <si>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</si>
  <si>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</si>
  <si>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</si>
  <si>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</si>
  <si>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</si>
  <si>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</si>
  <si>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</si>
  <si>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</si>
  <si>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</si>
  <si>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</si>
  <si>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</si>
  <si>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</si>
  <si>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</si>
  <si>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</si>
  <si>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</si>
  <si>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</si>
  <si>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</si>
  <si>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</si>
  <si>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</si>
  <si>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</si>
  <si>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</si>
  <si>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</si>
  <si>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</si>
  <si>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</si>
  <si>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</si>
  <si>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</si>
  <si>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</si>
  <si>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</si>
  <si>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</si>
  <si>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</si>
  <si>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</si>
  <si>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</si>
  <si>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</si>
  <si>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</si>
  <si>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</si>
  <si>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</si>
  <si>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</si>
  <si>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</si>
  <si>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</si>
  <si>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</si>
  <si>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</si>
  <si>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</si>
  <si>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</si>
  <si>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</si>
  <si>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</si>
  <si>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</si>
  <si>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</si>
  <si>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</si>
  <si>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</si>
  <si>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</si>
  <si>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</si>
  <si>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</si>
  <si>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</si>
  <si>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</si>
  <si>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</si>
  <si>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</si>
  <si>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</si>
  <si>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</si>
  <si>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</si>
  <si>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</si>
  <si>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</si>
  <si>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</si>
  <si>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</si>
  <si>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</si>
  <si>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</si>
  <si>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</si>
  <si>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</si>
  <si>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</si>
  <si>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</si>
  <si>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</si>
  <si>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</si>
  <si>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</si>
  <si>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</si>
  <si>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</si>
  <si>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</si>
  <si>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</si>
  <si>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</si>
  <si>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</si>
  <si>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</si>
  <si>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</si>
  <si>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</si>
  <si>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</si>
  <si>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</si>
  <si>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</si>
  <si>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</si>
  <si>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</si>
  <si>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</si>
  <si>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</si>
  <si>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</si>
  <si>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</si>
  <si>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</si>
  <si>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</si>
  <si>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</si>
  <si>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</si>
  <si>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</si>
  <si>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</si>
  <si>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</si>
  <si>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</si>
  <si>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</si>
  <si>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</si>
  <si>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</si>
  <si>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</si>
  <si>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</si>
  <si>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</si>
  <si>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</si>
  <si>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</si>
  <si>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</si>
  <si>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</si>
  <si>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</si>
  <si>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</si>
  <si>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</si>
  <si>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</si>
  <si>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</si>
  <si>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</si>
  <si>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</si>
  <si>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</si>
  <si>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</si>
  <si>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</si>
  <si>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</si>
  <si>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</si>
  <si>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</si>
  <si>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</si>
  <si>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</si>
  <si>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</si>
  <si>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</si>
  <si>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</si>
  <si>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</si>
  <si>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</si>
  <si>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</si>
  <si>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</si>
  <si>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</si>
  <si>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</si>
  <si>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</si>
  <si>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</si>
  <si>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</si>
  <si>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</si>
  <si>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</si>
  <si>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</si>
  <si>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</si>
  <si>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</si>
  <si>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</si>
  <si>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</si>
  <si>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</si>
  <si>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</si>
  <si>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</si>
  <si>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</si>
  <si>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</si>
  <si>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</si>
  <si>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</si>
  <si>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</si>
  <si>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</si>
  <si>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</si>
  <si>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</si>
  <si>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</si>
  <si>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</si>
  <si>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</si>
  <si>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</si>
  <si>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</si>
  <si>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</si>
  <si>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</si>
  <si>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</si>
  <si>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</si>
  <si>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</si>
  <si>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</si>
  <si>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</si>
  <si>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</si>
  <si>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</si>
  <si>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</si>
  <si>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</si>
  <si>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</si>
  <si>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</si>
  <si>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</si>
  <si>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</si>
  <si>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</si>
  <si>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</si>
  <si>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</si>
  <si>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</si>
  <si>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</si>
  <si>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</si>
  <si>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</si>
  <si>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</si>
  <si>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</si>
  <si>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</si>
  <si>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</si>
  <si>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</si>
  <si>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</si>
  <si>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</si>
  <si>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</si>
  <si>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</si>
  <si>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</si>
  <si>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</si>
  <si>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</si>
  <si>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</si>
  <si>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</si>
  <si>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</si>
  <si>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</si>
  <si>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</si>
  <si>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</si>
  <si>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</si>
  <si>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</si>
  <si>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</si>
  <si>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</si>
  <si>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</si>
  <si>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</si>
  <si>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</si>
  <si>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</si>
  <si>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</si>
  <si>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</si>
  <si>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</si>
  <si>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</si>
  <si>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</si>
  <si>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</si>
  <si>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</si>
  <si>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</si>
  <si>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</si>
  <si>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</si>
  <si>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</si>
  <si>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</si>
  <si>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</si>
  <si>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</si>
  <si>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</si>
  <si>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</si>
  <si>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</si>
  <si>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</si>
  <si>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</si>
  <si>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</si>
  <si>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</si>
  <si>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</si>
  <si>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</si>
  <si>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</si>
  <si>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</si>
  <si>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</si>
  <si>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</si>
  <si>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</si>
  <si>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</si>
  <si>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</si>
  <si>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</si>
  <si>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</si>
  <si>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</si>
  <si>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</si>
  <si>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</si>
  <si>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</si>
  <si>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</si>
  <si>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</si>
  <si>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</si>
  <si>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</si>
  <si>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</si>
  <si>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</si>
  <si>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</si>
  <si>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</si>
  <si>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</si>
  <si>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</si>
  <si>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</si>
  <si>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</si>
  <si>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</si>
  <si>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</si>
  <si>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</si>
  <si>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</si>
  <si>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</si>
  <si>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</si>
  <si>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</si>
  <si>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</si>
  <si>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</si>
  <si>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</si>
  <si>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</si>
  <si>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</si>
  <si>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</si>
  <si>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</si>
  <si>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</si>
  <si>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</si>
  <si>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</si>
  <si>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</si>
  <si>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</si>
  <si>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</si>
  <si>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</si>
  <si>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</si>
  <si>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</si>
  <si>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</si>
  <si>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</si>
  <si>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</si>
  <si>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</si>
  <si>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</si>
  <si>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</si>
  <si>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</si>
  <si>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</si>
  <si>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</si>
  <si>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</si>
  <si>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</si>
  <si>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</si>
  <si>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</si>
  <si>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</si>
  <si>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</si>
  <si>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</si>
  <si>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</si>
  <si>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</si>
  <si>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</si>
  <si>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</si>
  <si>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</si>
  <si>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</si>
  <si>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</si>
  <si>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</si>
  <si>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</si>
  <si>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</si>
  <si>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</si>
  <si>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</si>
  <si>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</si>
  <si>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</si>
  <si>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</si>
  <si>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</si>
  <si>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</si>
  <si>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</si>
  <si>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</si>
  <si>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</si>
  <si>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</si>
  <si>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</si>
  <si>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</si>
  <si>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</si>
  <si>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</si>
  <si>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</si>
  <si>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</si>
  <si>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</si>
  <si>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</si>
  <si>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</si>
  <si>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</si>
  <si>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</si>
  <si>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</si>
  <si>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</si>
  <si>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</si>
  <si>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</si>
  <si>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</si>
  <si>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</si>
  <si>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</si>
  <si>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</si>
  <si>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</si>
  <si>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</si>
  <si>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</si>
  <si>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</si>
  <si>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</si>
  <si>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</si>
  <si>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</si>
  <si>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</si>
  <si>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</si>
  <si>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</si>
  <si>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</si>
  <si>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</si>
  <si>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</si>
  <si>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</si>
  <si>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</si>
  <si>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</si>
  <si>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</si>
  <si>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</si>
  <si>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</si>
  <si>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</si>
  <si>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</si>
  <si>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</si>
  <si>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</si>
  <si>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</si>
  <si>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</si>
  <si>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</si>
  <si>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</si>
  <si>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</si>
  <si>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</si>
  <si>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</si>
  <si>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</si>
  <si>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</si>
  <si>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</si>
  <si>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</si>
  <si>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</si>
  <si>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</si>
  <si>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</si>
  <si>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</si>
  <si>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</si>
  <si>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</si>
  <si>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</si>
  <si>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</si>
  <si>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</si>
  <si>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</si>
  <si>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</si>
  <si>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</si>
  <si>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</si>
  <si>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</si>
  <si>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</si>
  <si>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</si>
  <si>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</si>
  <si>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</si>
  <si>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</si>
  <si>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</si>
  <si>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</si>
  <si>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</si>
  <si>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</si>
  <si>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</si>
  <si>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</si>
  <si>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</si>
  <si>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</si>
  <si>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</si>
  <si>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</si>
  <si>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</si>
  <si>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</si>
  <si>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</si>
  <si>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</si>
  <si>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</si>
  <si>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</si>
  <si>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</si>
  <si>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</si>
  <si>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</si>
  <si>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</si>
  <si>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</si>
  <si>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</si>
  <si>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</si>
  <si>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</si>
  <si>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</si>
  <si>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</si>
  <si>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</si>
  <si>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</si>
  <si>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</si>
  <si>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</si>
  <si>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</si>
  <si>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</si>
  <si>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</si>
  <si>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</si>
  <si>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</si>
  <si>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</si>
  <si>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</si>
  <si>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</si>
  <si>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</si>
  <si>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</si>
  <si>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</si>
  <si>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</si>
  <si>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</si>
  <si>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</si>
  <si>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</si>
  <si>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</si>
  <si>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</si>
  <si>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</si>
  <si>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</si>
  <si>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</si>
  <si>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</si>
  <si>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</si>
  <si>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</si>
  <si>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</si>
  <si>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</si>
  <si>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</si>
  <si>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</si>
  <si>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</si>
  <si>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</si>
  <si>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</si>
  <si>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</si>
  <si>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</si>
  <si>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</si>
  <si>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</si>
  <si>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</si>
  <si>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</si>
  <si>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</si>
  <si>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</si>
  <si>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</si>
  <si>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</si>
  <si>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</si>
  <si>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</si>
  <si>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</si>
  <si>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</si>
  <si>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</si>
  <si>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</si>
  <si>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</si>
  <si>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</si>
  <si>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</si>
  <si>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</si>
  <si>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</si>
  <si>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</si>
  <si>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</si>
  <si>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</si>
  <si>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</si>
  <si>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</si>
  <si>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</si>
  <si>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</si>
  <si>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</si>
  <si>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</si>
  <si>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</si>
  <si>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</si>
  <si>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</si>
  <si>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</si>
  <si>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</si>
  <si>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</si>
  <si>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</si>
  <si>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</si>
  <si>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</si>
  <si>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</si>
  <si>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</si>
  <si>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</si>
  <si>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</si>
  <si>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</si>
  <si>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</si>
  <si>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</si>
  <si>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</si>
  <si>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</si>
  <si>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</si>
  <si>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</si>
  <si>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</si>
  <si>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</si>
  <si>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</si>
  <si>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</si>
  <si>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</si>
  <si>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</si>
  <si>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</si>
  <si>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</si>
  <si>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</si>
  <si>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</si>
  <si>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</si>
  <si>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</si>
  <si>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</si>
  <si>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</si>
  <si>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</si>
  <si>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</si>
  <si>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</si>
  <si>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</si>
  <si>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</si>
  <si>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</si>
  <si>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</si>
  <si>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</si>
  <si>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</si>
  <si>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</si>
  <si>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</si>
  <si>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</si>
  <si>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</si>
  <si>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</si>
  <si>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</si>
  <si>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</si>
  <si>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</si>
  <si>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</si>
  <si>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</si>
  <si>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</si>
  <si>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</si>
  <si>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</si>
  <si>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</si>
  <si>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</si>
  <si>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</si>
  <si>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</si>
  <si>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</si>
  <si>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</si>
  <si>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</si>
  <si>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</si>
  <si>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</si>
  <si>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</si>
  <si>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</si>
  <si>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</si>
  <si>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</si>
  <si>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</si>
  <si>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</si>
  <si>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</si>
  <si>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</si>
  <si>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</si>
  <si>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</si>
  <si>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</si>
  <si>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</si>
  <si>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</si>
  <si>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</si>
  <si>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</si>
  <si>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</si>
  <si>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</si>
  <si>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</si>
  <si>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</si>
  <si>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</si>
  <si>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</si>
  <si>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</si>
  <si>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</si>
  <si>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</si>
  <si>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</si>
  <si>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</si>
  <si>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</si>
  <si>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</si>
  <si>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</si>
  <si>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</si>
  <si>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</si>
  <si>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</si>
  <si>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</si>
  <si>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</si>
  <si>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</si>
  <si>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</si>
  <si>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</si>
  <si>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</si>
  <si>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</si>
  <si>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</si>
  <si>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</si>
  <si>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</si>
  <si>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</si>
  <si>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</si>
  <si>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</si>
  <si>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</si>
  <si>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</si>
  <si>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</si>
  <si>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</si>
  <si>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</si>
  <si>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</si>
  <si>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</si>
  <si>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</si>
  <si>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</si>
  <si>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</si>
  <si>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</si>
  <si>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</si>
  <si>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</si>
  <si>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</si>
  <si>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</si>
  <si>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</si>
  <si>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</si>
  <si>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</si>
  <si>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</si>
  <si>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</si>
  <si>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</si>
  <si>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</si>
  <si>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</si>
  <si>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</si>
  <si>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</si>
  <si>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</si>
  <si>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</si>
  <si>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</si>
  <si>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</si>
  <si>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</si>
  <si>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</si>
  <si>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</si>
  <si>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</si>
  <si>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</si>
  <si>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</si>
  <si>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</si>
  <si>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</si>
  <si>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</si>
  <si>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</si>
  <si>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</si>
  <si>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</si>
  <si>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</si>
  <si>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</si>
  <si>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</si>
  <si>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</si>
  <si>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</si>
  <si>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</si>
  <si>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</si>
  <si>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</si>
  <si>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</si>
  <si>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</si>
  <si>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</si>
  <si>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</si>
  <si>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</si>
  <si>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</si>
  <si>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</si>
  <si>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</si>
  <si>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</si>
  <si>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</si>
  <si>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</si>
  <si>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</si>
  <si>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</si>
  <si>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</si>
  <si>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</si>
  <si>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</si>
  <si>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</si>
  <si>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</si>
  <si>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</si>
  <si>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</si>
  <si>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</si>
  <si>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</si>
  <si>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</si>
  <si>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</si>
  <si>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</si>
  <si>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</si>
  <si>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</si>
  <si>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</si>
  <si>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</si>
  <si>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</si>
  <si>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</si>
  <si>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</si>
  <si>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</si>
  <si>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</si>
  <si>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</si>
  <si>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</si>
  <si>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</si>
  <si>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</si>
  <si>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</si>
  <si>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</si>
  <si>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</si>
  <si>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</si>
  <si>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</si>
  <si>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</si>
  <si>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</si>
  <si>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</si>
  <si>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</si>
  <si>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</si>
  <si>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</si>
  <si>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</si>
  <si>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</si>
  <si>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</si>
  <si>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</si>
  <si>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</si>
  <si>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</si>
  <si>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</si>
  <si>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</si>
  <si>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</si>
  <si>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</si>
  <si>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</si>
  <si>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</si>
  <si>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</si>
  <si>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</si>
  <si>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</si>
  <si>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</si>
  <si>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</si>
  <si>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</si>
  <si>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</si>
  <si>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</si>
  <si>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</si>
  <si>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</si>
  <si>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</si>
  <si>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</si>
  <si>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</si>
  <si>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</si>
  <si>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</si>
  <si>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</si>
  <si>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</si>
  <si>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</si>
  <si>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</si>
  <si>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</si>
  <si>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</si>
  <si>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</si>
  <si>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</si>
  <si>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</si>
  <si>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</si>
  <si>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</si>
  <si>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</si>
  <si>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</si>
  <si>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</si>
  <si>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</si>
  <si>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</si>
  <si>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</si>
  <si>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</si>
  <si>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</si>
  <si>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</si>
  <si>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</si>
  <si>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</si>
  <si>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</si>
  <si>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</si>
  <si>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</si>
  <si>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</si>
  <si>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</si>
  <si>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</si>
  <si>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</si>
  <si>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</si>
  <si>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</si>
  <si>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</si>
  <si>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</si>
  <si>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</si>
  <si>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</si>
  <si>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</si>
  <si>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</si>
  <si>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</si>
  <si>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</si>
  <si>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</si>
  <si>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</si>
  <si>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</si>
  <si>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</si>
  <si>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</si>
  <si>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</si>
  <si>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</si>
  <si>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</si>
  <si>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</si>
  <si>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</si>
  <si>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</si>
  <si>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</si>
  <si>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</si>
  <si>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</si>
  <si>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</si>
  <si>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</si>
  <si>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</si>
  <si>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</si>
  <si>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</si>
  <si>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</si>
  <si>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</si>
  <si>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</si>
  <si>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</si>
  <si>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</si>
  <si>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</si>
  <si>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</si>
  <si>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</si>
  <si>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</si>
  <si>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</si>
  <si>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</si>
  <si>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</si>
  <si>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</si>
  <si>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</si>
  <si>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</si>
  <si>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</si>
  <si>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</si>
  <si>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</si>
  <si>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</si>
  <si>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</si>
  <si>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</si>
  <si>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</si>
  <si>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</si>
  <si>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</si>
  <si>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</si>
  <si>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</si>
  <si>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</si>
  <si>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</si>
  <si>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</si>
  <si>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</si>
  <si>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</si>
  <si>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</si>
  <si>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</si>
  <si>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</si>
  <si>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</si>
  <si>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</si>
  <si>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</si>
  <si>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</si>
  <si>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</si>
  <si>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</si>
  <si>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</si>
  <si>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</si>
  <si>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</si>
  <si>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</si>
  <si>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</si>
  <si>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</si>
  <si>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</si>
  <si>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</si>
  <si>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</si>
  <si>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</si>
  <si>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</si>
  <si>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</si>
  <si>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</si>
  <si>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</si>
  <si>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</si>
  <si>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</si>
  <si>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</si>
  <si>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</si>
  <si>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</si>
  <si>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</si>
  <si>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</si>
  <si>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</si>
  <si>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</si>
  <si>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</si>
  <si>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</si>
  <si>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</si>
  <si>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</si>
  <si>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</si>
  <si>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</si>
  <si>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</si>
  <si>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</si>
  <si>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</si>
  <si>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</si>
  <si>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</si>
  <si>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</si>
  <si>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</si>
  <si>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</si>
  <si>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</si>
  <si>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</si>
  <si>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</si>
  <si>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</si>
  <si>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</si>
  <si>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</si>
  <si>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</si>
  <si>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</si>
  <si>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</si>
  <si>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</si>
  <si>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</si>
  <si>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</si>
  <si>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</si>
  <si>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</si>
  <si>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</si>
  <si>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</si>
  <si>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</si>
  <si>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</si>
  <si>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</si>
  <si>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</si>
  <si>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</si>
  <si>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</si>
  <si>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</si>
  <si>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</si>
  <si>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</si>
  <si>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</si>
  <si>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</si>
  <si>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</si>
  <si>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</si>
  <si>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</si>
  <si>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</si>
  <si>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</si>
  <si>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</si>
  <si>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</si>
  <si>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</si>
  <si>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</si>
  <si>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</si>
  <si>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</si>
  <si>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</si>
  <si>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</si>
  <si>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</si>
  <si>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</si>
  <si>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</si>
  <si>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</si>
  <si>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</si>
  <si>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</si>
  <si>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</si>
  <si>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</si>
  <si>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</si>
  <si>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</si>
  <si>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</si>
  <si>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</si>
  <si>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</si>
  <si>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</si>
  <si>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</si>
  <si>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</si>
  <si>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</si>
  <si>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</si>
  <si>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</si>
  <si>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</si>
  <si>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</si>
  <si>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</si>
  <si>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</si>
  <si>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</si>
  <si>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</si>
  <si>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</si>
  <si>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</si>
  <si>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</si>
  <si>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</si>
  <si>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</si>
  <si>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</si>
  <si>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</si>
  <si>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</si>
  <si>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</si>
  <si>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</si>
  <si>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</si>
  <si>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</si>
  <si>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</si>
  <si>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</si>
  <si>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</si>
  <si>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</si>
  <si>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</si>
  <si>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</si>
  <si>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</si>
  <si>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</si>
  <si>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</si>
  <si>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</si>
  <si>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</si>
  <si>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</si>
  <si>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</si>
  <si>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</si>
  <si>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</si>
  <si>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</si>
  <si>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</si>
  <si>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</si>
  <si>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</si>
  <si>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</si>
  <si>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</si>
  <si>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</si>
  <si>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</si>
  <si>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</si>
  <si>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</si>
  <si>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</si>
  <si>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</si>
  <si>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</si>
  <si>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</si>
  <si>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</si>
  <si>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</si>
  <si>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</si>
  <si>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</si>
  <si>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</si>
  <si>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</si>
  <si>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</si>
  <si>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</si>
  <si>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</si>
  <si>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</si>
  <si>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</si>
  <si>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</si>
  <si>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</si>
  <si>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</si>
  <si>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</si>
  <si>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</si>
  <si>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</si>
  <si>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</si>
  <si>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</si>
  <si>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</si>
  <si>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</si>
  <si>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</si>
  <si>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</si>
  <si>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</si>
  <si>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</si>
  <si>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</si>
  <si>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</si>
  <si>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</si>
  <si>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</si>
  <si>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</si>
  <si>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</si>
  <si>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</si>
  <si>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</si>
  <si>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</si>
  <si>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</si>
  <si>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</si>
  <si>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</si>
  <si>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</si>
  <si>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</si>
  <si>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</si>
  <si>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</si>
  <si>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</si>
  <si>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</si>
  <si>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</si>
  <si>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</si>
  <si>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</si>
  <si>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</si>
  <si>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</si>
  <si>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</si>
  <si>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</si>
  <si>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</si>
  <si>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</si>
  <si>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</si>
  <si>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</si>
  <si>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</si>
  <si>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</si>
  <si>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</si>
  <si>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</si>
  <si>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</si>
  <si>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</si>
  <si>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</si>
  <si>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</si>
  <si>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</si>
  <si>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</si>
  <si>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</si>
  <si>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</si>
  <si>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</si>
  <si>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</si>
  <si>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</si>
  <si>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</si>
  <si>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</si>
  <si>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</si>
  <si>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</si>
  <si>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</si>
  <si>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</si>
  <si>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</si>
  <si>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</si>
  <si>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</si>
  <si>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</si>
  <si>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</si>
  <si>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</si>
  <si>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</si>
  <si>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</si>
  <si>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</si>
  <si>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</si>
  <si>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</si>
  <si>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</si>
  <si>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</si>
  <si>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</si>
  <si>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</si>
  <si>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</si>
  <si>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</si>
  <si>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</si>
  <si>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</si>
  <si>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</si>
  <si>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</si>
  <si>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</si>
  <si>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</si>
  <si>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</si>
  <si>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</si>
  <si>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</si>
  <si>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</si>
  <si>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</si>
  <si>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</si>
  <si>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</si>
  <si>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</si>
  <si>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</si>
  <si>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</si>
  <si>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</si>
  <si>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</si>
  <si>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</si>
  <si>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</si>
  <si>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</si>
  <si>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</si>
  <si>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</si>
  <si>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</si>
  <si>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</si>
  <si>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</si>
  <si>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</si>
  <si>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</si>
  <si>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</si>
  <si>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</si>
  <si>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</si>
  <si>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</si>
  <si>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</si>
  <si>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</si>
  <si>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</si>
  <si>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</si>
  <si>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</si>
  <si>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</si>
  <si>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</si>
  <si>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</si>
  <si>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</si>
  <si>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</si>
  <si>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</si>
  <si>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</si>
  <si>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</si>
  <si>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</si>
  <si>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</si>
  <si>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</si>
  <si>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</si>
  <si>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</si>
  <si>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</si>
  <si>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</si>
  <si>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</si>
  <si>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</si>
  <si>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</si>
  <si>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</si>
  <si>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</si>
  <si>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</si>
  <si>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</si>
  <si>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</si>
  <si>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</si>
  <si>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</si>
  <si>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</si>
  <si>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</si>
  <si>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</si>
  <si>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</si>
  <si>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</si>
  <si>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</si>
  <si>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</si>
  <si>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</si>
  <si>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</si>
  <si>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</si>
  <si>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</si>
  <si>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</si>
  <si>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</si>
  <si>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</si>
  <si>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</si>
  <si>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</si>
  <si>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</si>
  <si>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</si>
  <si>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</si>
  <si>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</si>
  <si>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</si>
  <si>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</si>
  <si>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</si>
  <si>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</si>
  <si>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</si>
  <si>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</si>
  <si>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</si>
  <si>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</si>
  <si>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</si>
  <si>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</si>
  <si>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</si>
  <si>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</si>
  <si>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</si>
  <si>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</si>
  <si>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</si>
  <si>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</si>
  <si>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</si>
  <si>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</si>
  <si>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</si>
  <si>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</si>
  <si>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</si>
  <si>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</si>
  <si>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</si>
  <si>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</si>
  <si>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</si>
  <si>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</si>
  <si>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</si>
  <si>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</si>
  <si>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</si>
  <si>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</si>
  <si>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</si>
  <si>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</si>
  <si>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</si>
  <si>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</si>
  <si>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</si>
  <si>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</si>
  <si>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</si>
  <si>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</si>
  <si>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</si>
  <si>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</si>
  <si>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</si>
  <si>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</si>
  <si>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</si>
  <si>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</si>
  <si>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</si>
  <si>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</si>
  <si>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</si>
  <si>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</si>
  <si>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</si>
  <si>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</si>
  <si>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</si>
  <si>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</si>
  <si>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</si>
  <si>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</si>
  <si>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</si>
  <si>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</si>
  <si>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</si>
  <si>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</si>
  <si>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</si>
  <si>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</si>
  <si>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</si>
  <si>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</si>
  <si>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</si>
  <si>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</si>
  <si>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</si>
  <si>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</si>
  <si>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</si>
  <si>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</si>
  <si>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</si>
  <si>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</si>
  <si>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</si>
  <si>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</si>
  <si>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</si>
  <si>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</si>
  <si>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</si>
  <si>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</si>
  <si>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</si>
  <si>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</si>
  <si>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</si>
  <si>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</si>
  <si>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</si>
  <si>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</si>
  <si>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</si>
  <si>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</si>
  <si>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</si>
  <si>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</si>
  <si>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</si>
  <si>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</si>
  <si>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</si>
  <si>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</si>
  <si>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</si>
  <si>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</si>
  <si>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</si>
  <si>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</si>
  <si>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</si>
  <si>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</si>
  <si>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</si>
  <si>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</si>
  <si>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</si>
  <si>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</si>
  <si>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</si>
  <si>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</si>
  <si>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</si>
  <si>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</si>
  <si>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</si>
  <si>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</si>
  <si>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</si>
  <si>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</si>
  <si>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</si>
  <si>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</si>
  <si>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</si>
  <si>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</si>
  <si>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</si>
  <si>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</si>
  <si>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</si>
  <si>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</si>
  <si>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</si>
  <si>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</si>
  <si>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</si>
  <si>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</si>
  <si>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</si>
  <si>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</si>
  <si>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</si>
  <si>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</si>
  <si>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</si>
  <si>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</si>
  <si>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</si>
  <si>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</si>
  <si>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</si>
  <si>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</si>
  <si>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</si>
  <si>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</si>
  <si>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</si>
  <si>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</si>
  <si>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</si>
  <si>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</si>
  <si>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</si>
  <si>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</si>
  <si>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</si>
  <si>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</si>
  <si>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</si>
  <si>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</si>
  <si>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</si>
  <si>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</si>
  <si>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</si>
  <si>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</si>
  <si>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</si>
  <si>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</si>
  <si>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</si>
  <si>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</si>
  <si>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</si>
  <si>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</si>
  <si>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</si>
  <si>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</si>
  <si>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</si>
  <si>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</si>
  <si>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</si>
  <si>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</si>
  <si>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</si>
  <si>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</si>
  <si>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</si>
  <si>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</si>
  <si>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</si>
  <si>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</si>
  <si>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</si>
  <si>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</si>
  <si>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</si>
  <si>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</si>
  <si>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</si>
  <si>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</si>
  <si>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</si>
  <si>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</si>
  <si>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</si>
  <si>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</si>
  <si>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</si>
  <si>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</si>
  <si>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</si>
  <si>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</si>
  <si>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</si>
  <si>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</si>
  <si>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</si>
  <si>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</si>
  <si>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</si>
  <si>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</si>
  <si>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</si>
  <si>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</si>
  <si>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</si>
  <si>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</si>
  <si>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</si>
  <si>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</si>
  <si>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</si>
  <si>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</si>
  <si>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</si>
  <si>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</si>
  <si>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</si>
  <si>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</si>
  <si>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</si>
  <si>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</si>
  <si>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</si>
  <si>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</si>
  <si>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</si>
  <si>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</si>
  <si>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</si>
  <si>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</si>
  <si>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</si>
  <si>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</si>
  <si>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</si>
  <si>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</si>
  <si>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</si>
  <si>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</si>
  <si>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</si>
  <si>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</si>
  <si>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</si>
  <si>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</si>
  <si>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</si>
  <si>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</si>
  <si>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</si>
  <si>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</si>
  <si>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</si>
  <si>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</si>
  <si>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</si>
  <si>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</si>
  <si>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</si>
  <si>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</si>
  <si>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</si>
  <si>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</si>
  <si>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</si>
  <si>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</si>
  <si>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</si>
  <si>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</si>
  <si>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</si>
  <si>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</si>
  <si>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</si>
  <si>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</si>
  <si>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</si>
  <si>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</si>
  <si>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</si>
  <si>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</si>
  <si>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</si>
  <si>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</si>
  <si>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</si>
  <si>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</si>
  <si>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</si>
  <si>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</si>
  <si>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</si>
  <si>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</si>
  <si>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</si>
  <si>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</si>
  <si>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</si>
  <si>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</si>
  <si>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</si>
  <si>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</si>
  <si>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</si>
  <si>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</si>
  <si>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</si>
  <si>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</si>
  <si>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</si>
  <si>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</si>
  <si>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</si>
  <si>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</si>
  <si>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</si>
  <si>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</si>
  <si>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</si>
  <si>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</si>
  <si>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</si>
  <si>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</si>
  <si>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</si>
  <si>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</si>
  <si>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</si>
  <si>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</si>
  <si>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</si>
  <si>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</si>
  <si>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</si>
  <si>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</si>
  <si>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</si>
  <si>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</si>
  <si>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</si>
  <si>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</si>
  <si>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</si>
  <si>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</si>
  <si>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</si>
  <si>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</si>
  <si>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</si>
  <si>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</si>
  <si>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</si>
  <si>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</si>
  <si>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</si>
  <si>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</si>
  <si>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</si>
  <si>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</si>
  <si>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</si>
  <si>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</si>
  <si>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</si>
  <si>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</si>
  <si>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</si>
  <si>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</si>
  <si>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</si>
  <si>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</si>
  <si>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</si>
  <si>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</si>
  <si>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</si>
  <si>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</si>
  <si>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</si>
  <si>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</si>
  <si>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</si>
  <si>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</si>
  <si>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</si>
  <si>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</si>
  <si>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</si>
  <si>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</si>
  <si>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</si>
  <si>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</si>
  <si>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</si>
  <si>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</si>
  <si>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</si>
  <si>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</si>
  <si>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</si>
  <si>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</si>
  <si>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</si>
  <si>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</si>
  <si>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</si>
  <si>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</si>
  <si>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</si>
  <si>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</si>
  <si>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</si>
  <si>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</si>
  <si>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</si>
  <si>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</si>
  <si>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</si>
  <si>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</si>
  <si>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</si>
  <si>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</si>
  <si>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</si>
  <si>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</si>
  <si>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</si>
  <si>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</si>
  <si>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</si>
  <si>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</si>
  <si>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</si>
  <si>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</si>
  <si>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</si>
  <si>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</si>
  <si>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</si>
  <si>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</si>
  <si>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</si>
  <si>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</si>
  <si>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</si>
  <si>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</si>
  <si>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</si>
  <si>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</si>
  <si>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</si>
  <si>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</si>
  <si>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</si>
  <si>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</si>
  <si>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</si>
  <si>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</si>
  <si>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</si>
  <si>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</si>
  <si>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</si>
  <si>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</si>
  <si>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</si>
  <si>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</si>
  <si>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</si>
  <si>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</si>
  <si>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</si>
  <si>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</si>
  <si>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</si>
  <si>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</si>
  <si>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</si>
  <si>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</si>
  <si>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</si>
  <si>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</si>
  <si>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</si>
  <si>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</si>
  <si>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</si>
  <si>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</si>
  <si>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</si>
  <si>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</si>
  <si>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</si>
  <si>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</si>
  <si>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</si>
  <si>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</si>
  <si>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</si>
  <si>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</si>
  <si>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</si>
  <si>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</si>
  <si>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</si>
  <si>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</si>
  <si>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</si>
  <si>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</si>
  <si>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</si>
  <si>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</si>
  <si>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</si>
  <si>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</si>
  <si>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</si>
  <si>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</si>
  <si>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</si>
  <si>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</si>
  <si>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</si>
  <si>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</si>
  <si>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</si>
  <si>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</si>
  <si>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</si>
  <si>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</si>
  <si>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</si>
  <si>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</si>
  <si>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</si>
  <si>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</si>
  <si>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</si>
  <si>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</si>
  <si>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</si>
  <si>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</si>
  <si>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</si>
  <si>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</si>
  <si>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</si>
  <si>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</si>
  <si>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</si>
  <si>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</si>
  <si>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</si>
  <si>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</si>
  <si>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</si>
  <si>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</si>
  <si>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</si>
  <si>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</si>
  <si>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</si>
  <si>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</si>
  <si>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</si>
  <si>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</si>
  <si>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</si>
  <si>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</si>
  <si>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</si>
  <si>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</si>
  <si>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</si>
  <si>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</si>
  <si>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</si>
  <si>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</si>
  <si>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</si>
  <si>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</si>
  <si>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</si>
  <si>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</si>
  <si>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</si>
  <si>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</si>
  <si>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</si>
  <si>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</si>
  <si>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</si>
  <si>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</si>
  <si>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</si>
  <si>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</si>
  <si>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</si>
  <si>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</si>
  <si>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</si>
  <si>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</si>
  <si>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</si>
  <si>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</si>
  <si>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</si>
  <si>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</si>
  <si>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</si>
  <si>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</si>
  <si>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</si>
  <si>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</si>
  <si>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</si>
  <si>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</si>
  <si>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</si>
  <si>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</si>
  <si>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</si>
  <si>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</si>
  <si>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</si>
  <si>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</si>
  <si>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</si>
  <si>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</si>
  <si>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</si>
  <si>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</si>
  <si>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</si>
  <si>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</si>
  <si>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</si>
  <si>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</si>
  <si>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</si>
  <si>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</si>
  <si>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</si>
  <si>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</si>
  <si>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</si>
  <si>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</si>
  <si>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</si>
  <si>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</si>
  <si>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</si>
  <si>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</si>
  <si>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</si>
  <si>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</si>
  <si>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</si>
  <si>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</si>
  <si>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</si>
  <si>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</si>
  <si>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</si>
  <si>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</si>
  <si>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</si>
  <si>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</si>
  <si>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</si>
  <si>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</si>
  <si>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</si>
  <si>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</si>
  <si>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</si>
  <si>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</si>
  <si>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</si>
  <si>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</si>
  <si>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</si>
  <si>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</si>
  <si>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</si>
  <si>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</si>
  <si>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</si>
  <si>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</si>
  <si>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</si>
  <si>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</si>
  <si>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</si>
  <si>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</si>
  <si>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</si>
  <si>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</si>
  <si>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</si>
  <si>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</si>
  <si>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</si>
  <si>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</si>
  <si>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</si>
  <si>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</si>
  <si>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</si>
  <si>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</si>
  <si>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</si>
  <si>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</si>
  <si>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</si>
  <si>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</si>
  <si>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</si>
  <si>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</si>
  <si>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</si>
  <si>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</si>
  <si>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</si>
  <si>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</si>
  <si>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</si>
  <si>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</si>
  <si>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</si>
  <si>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</si>
  <si>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</si>
  <si>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</si>
  <si>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</si>
  <si>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</si>
  <si>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</si>
  <si>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</si>
  <si>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</si>
  <si>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</si>
  <si>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</si>
  <si>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</si>
  <si>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</si>
  <si>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</si>
  <si>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</si>
  <si>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</si>
  <si>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</si>
  <si>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</si>
  <si>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</si>
  <si>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</si>
  <si>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</si>
  <si>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</si>
  <si>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</si>
  <si>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</si>
  <si>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</si>
  <si>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</si>
  <si>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</si>
  <si>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</si>
  <si>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</si>
  <si>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</si>
  <si>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</si>
  <si>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</si>
  <si>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</si>
  <si>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</si>
  <si>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</si>
  <si>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</si>
  <si>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</si>
  <si>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</si>
  <si>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</si>
  <si>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</si>
  <si>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</si>
  <si>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</si>
  <si>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</si>
  <si>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</si>
  <si>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</si>
  <si>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</si>
  <si>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</si>
  <si>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</si>
  <si>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</si>
  <si>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</si>
  <si>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</si>
  <si>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</si>
  <si>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</si>
  <si>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</si>
  <si>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</si>
  <si>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</si>
  <si>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</si>
  <si>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</si>
  <si>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</si>
  <si>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</si>
  <si>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</si>
  <si>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</si>
  <si>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</si>
  <si>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</si>
  <si>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</si>
  <si>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</si>
  <si>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</si>
  <si>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</si>
  <si>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</si>
  <si>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</si>
  <si>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</si>
  <si>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</si>
  <si>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</si>
  <si>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</si>
  <si>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</si>
  <si>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</si>
  <si>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</si>
  <si>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</si>
  <si>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</si>
  <si>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</si>
  <si>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</si>
  <si>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</si>
  <si>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</si>
  <si>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</si>
  <si>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</si>
  <si>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</si>
  <si>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</si>
  <si>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</si>
  <si>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</si>
  <si>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</si>
  <si>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</si>
  <si>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</si>
  <si>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</si>
  <si>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</si>
  <si>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</si>
  <si>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</si>
  <si>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</si>
  <si>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</si>
  <si>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</si>
  <si>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</si>
  <si>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</si>
  <si>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</si>
  <si>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</si>
  <si>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</si>
  <si>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</si>
  <si>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</si>
  <si>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</si>
  <si>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</si>
  <si>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</si>
  <si>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</si>
  <si>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</si>
  <si>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</si>
  <si>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</si>
  <si>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</si>
  <si>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</si>
  <si>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</si>
  <si>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</si>
  <si>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</si>
  <si>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</si>
  <si>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</si>
  <si>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</si>
  <si>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</si>
  <si>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</si>
  <si>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</si>
  <si>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</si>
  <si>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</si>
  <si>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</si>
  <si>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</si>
  <si>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</si>
  <si>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</si>
  <si>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</si>
  <si>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</si>
  <si>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</si>
  <si>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</si>
  <si>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</si>
  <si>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</si>
  <si>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</si>
  <si>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</si>
  <si>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</si>
  <si>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</si>
  <si>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</si>
  <si>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</si>
  <si>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</si>
  <si>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</si>
  <si>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</si>
  <si>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</si>
  <si>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</si>
  <si>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</si>
  <si>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</si>
  <si>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</si>
  <si>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</si>
  <si>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</si>
  <si>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</si>
  <si>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</si>
  <si>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</si>
  <si>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</si>
  <si>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</si>
  <si>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</si>
  <si>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</si>
  <si>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</si>
  <si>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</si>
  <si>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</si>
  <si>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</si>
  <si>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</si>
  <si>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</si>
  <si>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</si>
  <si>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</si>
  <si>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</si>
  <si>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</si>
  <si>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</si>
  <si>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</si>
  <si>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</si>
  <si>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</si>
  <si>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</si>
  <si>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</si>
  <si>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</si>
  <si>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</si>
  <si>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</si>
  <si>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</si>
  <si>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</si>
  <si>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</si>
  <si>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</si>
  <si>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</si>
  <si>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</si>
  <si>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</si>
  <si>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</si>
  <si>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</si>
  <si>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</si>
  <si>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</si>
  <si>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</si>
  <si>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</si>
  <si>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</si>
  <si>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</si>
  <si>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</si>
  <si>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</si>
  <si>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</si>
  <si>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</si>
  <si>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</si>
  <si>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</si>
  <si>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</si>
  <si>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</si>
  <si>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</si>
  <si>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</si>
  <si>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</si>
  <si>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</si>
  <si>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</si>
  <si>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</si>
  <si>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</si>
  <si>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</si>
  <si>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</si>
  <si>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</si>
  <si>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</si>
  <si>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</si>
  <si>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</si>
  <si>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</si>
  <si>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</si>
  <si>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</si>
  <si>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</si>
  <si>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</si>
  <si>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</si>
  <si>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</si>
  <si>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</si>
  <si>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</si>
  <si>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</si>
  <si>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</si>
  <si>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</si>
  <si>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</si>
  <si>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</si>
  <si>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</si>
  <si>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</si>
  <si>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</si>
  <si>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</si>
  <si>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</si>
  <si>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</si>
  <si>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</si>
  <si>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</si>
  <si>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</si>
  <si>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</si>
  <si>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</si>
  <si>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</si>
  <si>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</si>
  <si>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</si>
  <si>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</si>
  <si>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</si>
  <si>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</si>
  <si>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</si>
  <si>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</si>
  <si>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</si>
  <si>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</si>
  <si>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</si>
  <si>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</si>
  <si>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</si>
  <si>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</si>
  <si>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</si>
  <si>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</si>
  <si>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</si>
  <si>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</si>
  <si>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</si>
  <si>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</si>
  <si>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</si>
  <si>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</si>
  <si>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</si>
  <si>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</si>
  <si>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</si>
  <si>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</si>
  <si>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</si>
  <si>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</si>
  <si>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</si>
  <si>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</si>
  <si>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</si>
  <si>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</si>
  <si>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</si>
  <si>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</si>
  <si>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</si>
  <si>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</si>
  <si>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</si>
  <si>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</si>
  <si>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</si>
  <si>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</si>
  <si>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</si>
  <si>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</si>
  <si>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</si>
  <si>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</si>
  <si>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</si>
  <si>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</si>
  <si>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</si>
  <si>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</si>
  <si>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</si>
  <si>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</si>
  <si>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</si>
  <si>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</si>
  <si>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</si>
  <si>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</si>
  <si>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</si>
  <si>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</si>
  <si>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</si>
  <si>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</si>
  <si>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</si>
  <si>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</si>
  <si>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</si>
  <si>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</si>
  <si>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</si>
  <si>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</si>
  <si>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</si>
  <si>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</si>
  <si>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</si>
  <si>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</si>
  <si>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</si>
  <si>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</si>
  <si>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</si>
  <si>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</si>
  <si>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</si>
  <si>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</si>
  <si>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</si>
  <si>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</si>
  <si>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</si>
  <si>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</si>
  <si>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</si>
  <si>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</si>
  <si>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</si>
  <si>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</si>
  <si>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</si>
  <si>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</si>
  <si>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</si>
  <si>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</si>
  <si>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</si>
  <si>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</si>
  <si>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</si>
  <si>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</si>
  <si>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</si>
  <si>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</si>
  <si>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</si>
  <si>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</si>
  <si>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</si>
  <si>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</si>
  <si>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</si>
  <si>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</si>
  <si>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</si>
  <si>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</si>
  <si>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</si>
  <si>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</si>
  <si>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</si>
  <si>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</si>
  <si>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</si>
  <si>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</si>
  <si>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</si>
  <si>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</si>
  <si>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</si>
  <si>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</si>
  <si>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</si>
  <si>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</si>
  <si>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</si>
  <si>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</si>
  <si>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</si>
  <si>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</si>
  <si>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</si>
  <si>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</si>
  <si>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</si>
  <si>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</si>
  <si>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</si>
  <si>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</si>
  <si>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</si>
  <si>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</si>
  <si>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</si>
  <si>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</si>
  <si>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</si>
  <si>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</si>
  <si>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</si>
  <si>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</si>
  <si>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</si>
  <si>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</si>
  <si>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</si>
  <si>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</si>
  <si>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</si>
  <si>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</si>
  <si>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</si>
  <si>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</si>
  <si>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</si>
  <si>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</si>
  <si>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</si>
  <si>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</si>
  <si>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</si>
  <si>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</si>
  <si>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</si>
  <si>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</si>
  <si>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</si>
  <si>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</si>
  <si>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</si>
  <si>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</si>
  <si>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</si>
  <si>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</si>
  <si>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</si>
  <si>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</si>
  <si>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</si>
  <si>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</si>
  <si>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</si>
  <si>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</si>
  <si>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</si>
  <si>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</si>
  <si>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</si>
  <si>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</si>
  <si>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</si>
  <si>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</si>
  <si>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</si>
  <si>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</si>
  <si>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</si>
  <si>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</si>
  <si>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</si>
  <si>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</si>
  <si>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</si>
  <si>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</si>
  <si>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</si>
  <si>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</si>
  <si>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</si>
  <si>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</si>
  <si>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</si>
  <si>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</si>
  <si>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</si>
  <si>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</si>
  <si>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</si>
  <si>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</si>
  <si>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</si>
  <si>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</si>
  <si>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</si>
  <si>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</si>
  <si>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</si>
  <si>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</si>
  <si>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</si>
  <si>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</si>
  <si>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</si>
  <si>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</si>
  <si>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</si>
  <si>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</si>
  <si>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</si>
  <si>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</si>
  <si>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</si>
  <si>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</si>
  <si>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</si>
  <si>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</si>
  <si>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</si>
  <si>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</si>
  <si>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</si>
  <si>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</si>
  <si>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</si>
  <si>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</si>
  <si>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</si>
  <si>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</si>
  <si>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</si>
  <si>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</si>
  <si>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</si>
  <si>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</si>
  <si>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</si>
  <si>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</si>
  <si>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</si>
  <si>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</si>
  <si>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</si>
  <si>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</si>
  <si>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</si>
  <si>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</si>
  <si>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</si>
  <si>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</si>
  <si>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</si>
  <si>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</si>
  <si>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</si>
  <si>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</si>
  <si>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</si>
  <si>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</si>
  <si>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</si>
  <si>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</si>
  <si>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</si>
  <si>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</si>
  <si>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</si>
  <si>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</si>
  <si>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</si>
  <si>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</si>
  <si>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</si>
  <si>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</si>
  <si>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</si>
  <si>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</si>
  <si>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</si>
  <si>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</si>
  <si>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</si>
  <si>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</si>
  <si>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</si>
  <si>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</si>
  <si>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</si>
  <si>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</si>
  <si>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</si>
  <si>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</si>
  <si>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</si>
  <si>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</si>
  <si>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</si>
  <si>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</si>
  <si>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</si>
  <si>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</si>
  <si>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</si>
  <si>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</si>
  <si>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</si>
  <si>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</si>
  <si>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</si>
  <si>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</si>
  <si>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</si>
  <si>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</si>
  <si>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</si>
  <si>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</si>
  <si>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</si>
  <si>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</si>
  <si>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</si>
  <si>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</si>
  <si>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</si>
  <si>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</si>
  <si>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</si>
  <si>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</si>
  <si>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</si>
  <si>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</si>
  <si>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</si>
  <si>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</si>
  <si>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</si>
  <si>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</si>
  <si>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</si>
  <si>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</si>
  <si>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</si>
  <si>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</si>
  <si>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</si>
  <si>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</si>
  <si>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</si>
  <si>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</si>
  <si>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</si>
  <si>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</si>
  <si>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</si>
  <si>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</si>
  <si>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</si>
  <si>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</si>
  <si>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</si>
  <si>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</si>
  <si>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</si>
  <si>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</si>
  <si>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</si>
  <si>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</si>
  <si>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</si>
  <si>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</si>
  <si>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</si>
  <si>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</si>
  <si>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</si>
  <si>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</si>
  <si>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</si>
  <si>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</si>
  <si>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</si>
  <si>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</si>
  <si>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</si>
  <si>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</si>
  <si>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</si>
  <si>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</si>
  <si>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</si>
  <si>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</si>
  <si>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</si>
  <si>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</si>
  <si>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</si>
  <si>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</si>
  <si>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</si>
  <si>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</si>
  <si>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</si>
  <si>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</si>
  <si>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</si>
  <si>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</si>
  <si>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</si>
  <si>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</si>
  <si>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</si>
  <si>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</si>
  <si>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</si>
  <si>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</si>
  <si>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</si>
  <si>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</si>
  <si>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</si>
  <si>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</si>
  <si>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</si>
  <si>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</si>
  <si>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</si>
  <si>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</si>
  <si>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</si>
  <si>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</si>
  <si>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</si>
  <si>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</si>
  <si>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</si>
  <si>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</si>
  <si>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</si>
  <si>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</si>
  <si>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</si>
  <si>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</si>
  <si>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</si>
  <si>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</si>
  <si>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</si>
  <si>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</si>
  <si>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</si>
  <si>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</si>
  <si>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</si>
  <si>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</si>
  <si>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</si>
  <si>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</si>
  <si>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</si>
  <si>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</si>
  <si>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</si>
  <si>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</si>
  <si>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</si>
  <si>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</si>
  <si>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</si>
  <si>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</si>
  <si>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</si>
  <si>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</si>
  <si>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</si>
  <si>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</si>
  <si>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</si>
  <si>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</si>
  <si>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</si>
  <si>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</si>
  <si>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</si>
  <si>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</si>
  <si>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</si>
  <si>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</si>
  <si>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</si>
  <si>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</si>
  <si>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</si>
  <si>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</si>
  <si>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</si>
  <si>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</si>
  <si>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</si>
  <si>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</si>
  <si>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</si>
  <si>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</si>
  <si>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</si>
  <si>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</si>
  <si>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</si>
  <si>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</si>
  <si>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</si>
  <si>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</si>
  <si>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</si>
  <si>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</si>
  <si>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</si>
  <si>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</si>
  <si>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</si>
  <si>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</si>
  <si>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</si>
  <si>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</si>
  <si>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</si>
  <si>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</si>
  <si>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</si>
  <si>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</si>
  <si>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</si>
  <si>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</si>
  <si>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</si>
  <si>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</si>
  <si>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</si>
  <si>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</si>
  <si>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</si>
  <si>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</si>
  <si>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</si>
  <si>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</si>
  <si>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</si>
  <si>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</si>
  <si>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</si>
  <si>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</si>
  <si>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</si>
  <si>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</si>
  <si>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</si>
  <si>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</si>
  <si>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</si>
  <si>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</si>
  <si>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</si>
  <si>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</si>
  <si>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</si>
  <si>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</si>
  <si>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</si>
  <si>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</si>
  <si>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</si>
  <si>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</si>
  <si>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</si>
  <si>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</si>
  <si>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</si>
  <si>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</si>
  <si>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</si>
  <si>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</si>
  <si>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</si>
  <si>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</si>
  <si>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</si>
  <si>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</si>
  <si>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</si>
  <si>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</si>
  <si>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</si>
  <si>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</si>
  <si>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</si>
  <si>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</si>
  <si>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</si>
  <si>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</si>
  <si>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</si>
  <si>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</si>
  <si>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</si>
  <si>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</si>
  <si>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</si>
  <si>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</si>
  <si>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</si>
  <si>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</si>
  <si>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</si>
  <si>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</si>
  <si>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</si>
  <si>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</si>
  <si>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</si>
  <si>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</si>
  <si>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</si>
  <si>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</si>
  <si>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</si>
  <si>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</si>
  <si>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</si>
  <si>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</si>
  <si>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</si>
  <si>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</si>
  <si>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</si>
  <si>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</si>
  <si>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</si>
  <si>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</si>
  <si>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</si>
  <si>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</si>
  <si>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</si>
  <si>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</si>
  <si>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</si>
  <si>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</si>
  <si>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</si>
  <si>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</si>
  <si>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</si>
  <si>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</si>
  <si>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</si>
  <si>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</si>
  <si>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</si>
  <si>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</si>
  <si>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</si>
  <si>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</si>
  <si>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</si>
  <si>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</si>
  <si>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</si>
  <si>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</si>
  <si>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</si>
  <si>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</si>
  <si>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</si>
  <si>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</si>
  <si>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</si>
  <si>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</si>
  <si>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</si>
  <si>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</si>
  <si>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</si>
  <si>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</si>
  <si>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</si>
  <si>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</si>
  <si>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</si>
  <si>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</si>
  <si>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</si>
  <si>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</si>
  <si>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</si>
  <si>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</si>
  <si>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</si>
  <si>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</si>
  <si>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</si>
  <si>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</si>
  <si>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</si>
  <si>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</si>
  <si>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</si>
  <si>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</si>
  <si>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</si>
  <si>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</si>
  <si>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</si>
  <si>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</si>
  <si>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</si>
  <si>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</si>
  <si>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</si>
  <si>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</si>
  <si>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</si>
  <si>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</si>
  <si>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</si>
  <si>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</si>
  <si>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</si>
  <si>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</si>
  <si>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</si>
  <si>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</si>
  <si>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</si>
  <si>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</si>
  <si>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</si>
  <si>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</si>
  <si>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</si>
  <si>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</si>
  <si>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</si>
  <si>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</si>
  <si>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</si>
  <si>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</si>
  <si>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</si>
  <si>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</si>
  <si>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</si>
  <si>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</si>
  <si>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</si>
  <si>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</si>
  <si>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</si>
  <si>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</si>
  <si>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</si>
  <si>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</si>
  <si>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</si>
  <si>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</si>
  <si>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</si>
  <si>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</si>
  <si>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</si>
  <si>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</si>
  <si>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</si>
  <si>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</si>
  <si>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</si>
  <si>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</si>
  <si>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</si>
  <si>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</si>
  <si>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</si>
  <si>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</si>
  <si>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</si>
  <si>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</si>
  <si>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</si>
  <si>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</si>
  <si>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</si>
  <si>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</si>
  <si>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</si>
  <si>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</si>
  <si>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</si>
  <si>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</si>
  <si>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</si>
  <si>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</si>
  <si>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</si>
  <si>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</si>
  <si>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</si>
  <si>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</si>
  <si>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</si>
  <si>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</si>
  <si>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</si>
  <si>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</si>
  <si>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</si>
  <si>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</si>
  <si>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</si>
  <si>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</si>
  <si>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</si>
  <si>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</si>
  <si>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</si>
  <si>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</si>
  <si>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</si>
  <si>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</si>
  <si>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</si>
  <si>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</si>
  <si>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</si>
  <si>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</si>
  <si>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</si>
  <si>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</si>
  <si>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</si>
  <si>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</si>
  <si>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</si>
  <si>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</si>
  <si>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</si>
  <si>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</si>
  <si>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</si>
  <si>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</si>
  <si>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</si>
  <si>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</si>
  <si>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</si>
  <si>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</si>
  <si>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</si>
  <si>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</si>
  <si>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</si>
  <si>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</si>
  <si>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</si>
  <si>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</si>
  <si>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</si>
  <si>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</si>
  <si>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</si>
  <si>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</si>
  <si>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</si>
  <si>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</si>
  <si>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</si>
  <si>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</si>
  <si>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</si>
  <si>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</si>
  <si>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</si>
  <si>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</si>
  <si>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</si>
  <si>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</si>
  <si>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</si>
  <si>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</si>
  <si>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</si>
  <si>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</si>
  <si>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</si>
  <si>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</si>
  <si>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</si>
  <si>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</si>
  <si>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</si>
  <si>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</si>
  <si>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</si>
  <si>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</si>
  <si>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</si>
  <si>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</si>
  <si>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</si>
  <si>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</si>
  <si>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</si>
  <si>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</si>
  <si>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</si>
  <si>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</si>
  <si>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</si>
  <si>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</si>
  <si>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</si>
  <si>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</si>
  <si>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</si>
  <si>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</si>
  <si>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</si>
  <si>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</si>
  <si>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</si>
  <si>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</si>
  <si>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</si>
  <si>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</si>
  <si>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</si>
  <si>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</si>
  <si>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</si>
  <si>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</si>
  <si>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</si>
  <si>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</si>
  <si>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</si>
  <si>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</si>
  <si>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</si>
  <si>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</si>
  <si>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</si>
  <si>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</si>
  <si>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</si>
  <si>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</si>
  <si>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</si>
  <si>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</si>
  <si>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</si>
  <si>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</si>
  <si>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</si>
  <si>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</si>
  <si>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</si>
  <si>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</si>
  <si>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</si>
  <si>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</si>
  <si>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</si>
  <si>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</si>
  <si>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</si>
  <si>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</si>
  <si>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</si>
  <si>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</si>
  <si>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</si>
  <si>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</si>
  <si>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</si>
  <si>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</si>
  <si>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</si>
  <si>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</si>
  <si>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</si>
  <si>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</si>
  <si>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</si>
  <si>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</si>
  <si>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</si>
  <si>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</si>
  <si>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</si>
  <si>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</si>
  <si>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</si>
  <si>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</si>
  <si>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</si>
  <si>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</si>
  <si>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</si>
  <si>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</si>
  <si>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</si>
  <si>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</si>
  <si>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</si>
  <si>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</si>
  <si>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</si>
  <si>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</si>
  <si>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</si>
  <si>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</si>
  <si>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</si>
  <si>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</si>
  <si>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</si>
  <si>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</si>
  <si>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</si>
  <si>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</si>
  <si>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</si>
  <si>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</si>
  <si>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</si>
  <si>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</si>
  <si>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</si>
  <si>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</si>
  <si>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</si>
  <si>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</si>
  <si>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</si>
  <si>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</si>
  <si>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</si>
  <si>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</si>
  <si>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</si>
  <si>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</si>
  <si>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</si>
  <si>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</si>
  <si>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</si>
  <si>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</si>
  <si>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</si>
  <si>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</si>
  <si>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</si>
  <si>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</si>
  <si>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</si>
  <si>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</si>
  <si>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</si>
  <si>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</si>
  <si>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</si>
  <si>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</si>
  <si>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</si>
  <si>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</si>
  <si>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</si>
  <si>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</si>
  <si>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</si>
  <si>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</si>
  <si>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</si>
  <si>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</si>
  <si>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</si>
  <si>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</si>
  <si>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</si>
  <si>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</si>
  <si>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</si>
  <si>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</si>
  <si>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</si>
  <si>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</si>
  <si>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</si>
  <si>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</si>
  <si>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</si>
  <si>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</si>
  <si>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</si>
  <si>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</si>
  <si>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</si>
  <si>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</si>
  <si>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</si>
  <si>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</si>
  <si>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</si>
  <si>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</si>
  <si>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</si>
  <si>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</si>
  <si>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</si>
  <si>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</si>
  <si>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</si>
  <si>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</si>
  <si>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</si>
  <si>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</si>
  <si>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</si>
  <si>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</si>
  <si>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</si>
  <si>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</si>
  <si>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</si>
  <si>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</si>
  <si>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</si>
  <si>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</si>
  <si>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</si>
  <si>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</si>
  <si>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</si>
  <si>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</si>
  <si>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</si>
  <si>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</si>
  <si>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</si>
  <si>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</si>
  <si>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</si>
  <si>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</si>
  <si>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</si>
  <si>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</si>
  <si>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</si>
  <si>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</si>
  <si>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</si>
  <si>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</si>
  <si>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</si>
  <si>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</si>
  <si>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</si>
  <si>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</si>
  <si>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</si>
  <si>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</si>
  <si>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</si>
  <si>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</si>
  <si>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</si>
  <si>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</si>
  <si>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</si>
  <si>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</si>
  <si>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</si>
  <si>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</si>
  <si>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</si>
  <si>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</si>
  <si>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</si>
  <si>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</si>
  <si>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</si>
  <si>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</si>
  <si>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</si>
  <si>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</si>
  <si>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</si>
  <si>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</si>
  <si>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</si>
  <si>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</si>
  <si>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</si>
  <si>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</si>
  <si>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</si>
  <si>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</si>
  <si>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</si>
  <si>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</si>
  <si>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</si>
  <si>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</si>
  <si>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</si>
  <si>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</si>
  <si>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</si>
  <si>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</si>
  <si>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</si>
  <si>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</si>
  <si>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</si>
  <si>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</si>
  <si>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</si>
  <si>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</si>
  <si>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</si>
  <si>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</si>
  <si>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</si>
  <si>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</si>
  <si>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</si>
  <si>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</si>
  <si>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</si>
  <si>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</si>
  <si>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</si>
  <si>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</si>
  <si>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</si>
  <si>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</si>
  <si>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</si>
  <si>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</si>
  <si>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</si>
  <si>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</si>
  <si>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</si>
  <si>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</si>
  <si>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</si>
  <si>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</si>
  <si>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</si>
  <si>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</si>
  <si>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</si>
  <si>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</si>
  <si>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</si>
  <si>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</si>
  <si>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</si>
  <si>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</si>
  <si>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</si>
  <si>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</si>
  <si>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</si>
  <si>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</si>
  <si>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</si>
  <si>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</si>
  <si>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</si>
  <si>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</si>
  <si>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</si>
  <si>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</si>
  <si>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</si>
  <si>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</si>
  <si>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</si>
  <si>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</si>
  <si>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</si>
  <si>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</si>
  <si>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</si>
  <si>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</si>
  <si>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</si>
  <si>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</si>
  <si>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</si>
  <si>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</si>
  <si>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</si>
  <si>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</si>
  <si>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</si>
  <si>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</si>
  <si>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</si>
  <si>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</si>
  <si>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</si>
  <si>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</si>
  <si>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</si>
  <si>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</si>
  <si>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</si>
  <si>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</si>
  <si>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</si>
  <si>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</si>
  <si>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</si>
  <si>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</si>
  <si>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</si>
  <si>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</si>
  <si>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</si>
  <si>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</si>
  <si>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</si>
  <si>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</si>
  <si>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</si>
  <si>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</si>
  <si>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</si>
  <si>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</si>
  <si>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</si>
  <si>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</si>
  <si>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</si>
  <si>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</si>
  <si>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</si>
  <si>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</si>
  <si>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</si>
  <si>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</si>
  <si>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</si>
  <si>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</si>
  <si>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</si>
  <si>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</si>
  <si>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</si>
  <si>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</si>
  <si>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</si>
  <si>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</si>
  <si>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</si>
  <si>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</si>
  <si>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</si>
  <si>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</si>
  <si>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</si>
  <si>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</si>
  <si>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</si>
  <si>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</si>
  <si>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</si>
  <si>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</si>
  <si>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</si>
  <si>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</si>
  <si>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</si>
  <si>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</si>
  <si>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</si>
  <si>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</si>
  <si>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</si>
  <si>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</si>
  <si>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</si>
  <si>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</si>
  <si>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</si>
  <si>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</si>
  <si>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</si>
  <si>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</si>
  <si>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</si>
  <si>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</si>
  <si>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</si>
  <si>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</si>
  <si>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</si>
  <si>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</si>
  <si>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</si>
  <si>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</si>
  <si>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</si>
  <si>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</si>
  <si>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</si>
  <si>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</si>
  <si>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</si>
  <si>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</si>
  <si>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</si>
  <si>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</si>
  <si>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</si>
  <si>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</si>
  <si>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</si>
  <si>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</si>
  <si>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</si>
  <si>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</si>
  <si>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</si>
  <si>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</si>
  <si>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</si>
  <si>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</si>
  <si>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</si>
  <si>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</si>
  <si>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</si>
  <si>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</si>
  <si>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</si>
  <si>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</si>
  <si>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</si>
  <si>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</si>
  <si>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</si>
  <si>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</si>
  <si>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</si>
  <si>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</si>
  <si>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</si>
  <si>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</si>
  <si>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</si>
  <si>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</si>
  <si>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</si>
  <si>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</si>
  <si>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</si>
  <si>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</si>
  <si>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</si>
  <si>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</si>
  <si>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</si>
  <si>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</si>
  <si>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</si>
  <si>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</si>
  <si>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</si>
  <si>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</si>
  <si>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</si>
  <si>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</si>
  <si>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</si>
  <si>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</si>
  <si>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</si>
  <si>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</si>
  <si>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</si>
  <si>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</si>
  <si>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</si>
  <si>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</si>
  <si>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</si>
  <si>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</si>
  <si>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</si>
  <si>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</si>
  <si>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</si>
  <si>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</si>
  <si>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</si>
  <si>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</si>
  <si>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</si>
  <si>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</si>
  <si>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</si>
  <si>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</si>
  <si>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</si>
  <si>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</si>
  <si>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</si>
  <si>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</si>
  <si>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</si>
  <si>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</si>
  <si>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</si>
  <si>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</si>
  <si>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</si>
  <si>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</si>
  <si>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</si>
  <si>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</si>
  <si>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</si>
  <si>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</si>
  <si>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</si>
  <si>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</si>
  <si>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</si>
  <si>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</si>
  <si>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</si>
  <si>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</si>
  <si>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</si>
  <si>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</si>
  <si>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</si>
  <si>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</si>
  <si>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</si>
  <si>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</si>
  <si>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</si>
  <si>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</si>
  <si>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</si>
  <si>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</si>
  <si>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</si>
  <si>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</si>
  <si>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</si>
  <si>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</si>
  <si>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</si>
  <si>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</si>
  <si>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</si>
  <si>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</si>
  <si>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</si>
  <si>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</si>
  <si>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</si>
  <si>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</si>
  <si>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</si>
  <si>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</si>
  <si>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</si>
  <si>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</si>
  <si>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</si>
  <si>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</si>
  <si>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</si>
  <si>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</si>
  <si>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</si>
  <si>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</si>
  <si>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</si>
  <si>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</si>
  <si>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</si>
  <si>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</si>
  <si>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</si>
  <si>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</si>
  <si>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</si>
  <si>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</si>
  <si>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</si>
  <si>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</si>
  <si>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</si>
  <si>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</si>
  <si>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</si>
  <si>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</si>
  <si>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</si>
  <si>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</si>
  <si>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</si>
  <si>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</si>
  <si>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</si>
  <si>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</si>
  <si>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</si>
  <si>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</si>
  <si>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</si>
  <si>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</si>
  <si>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</si>
  <si>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</si>
  <si>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</si>
  <si>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</si>
  <si>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</si>
  <si>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</si>
  <si>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</si>
  <si>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</si>
  <si>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</si>
  <si>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</si>
  <si>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</si>
  <si>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</si>
  <si>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</si>
  <si>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</si>
  <si>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</si>
  <si>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</si>
  <si>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</si>
  <si>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</si>
  <si>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</si>
  <si>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</si>
  <si>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</si>
  <si>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</si>
  <si>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</si>
  <si>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</si>
  <si>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</si>
  <si>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</si>
  <si>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</si>
  <si>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</si>
  <si>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</si>
  <si>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</si>
  <si>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</si>
  <si>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</si>
  <si>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</si>
  <si>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</si>
  <si>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</si>
  <si>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</si>
  <si>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</si>
  <si>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</si>
  <si>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</si>
  <si>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</si>
  <si>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</si>
  <si>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</si>
  <si>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</si>
  <si>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</si>
  <si>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</si>
  <si>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</si>
  <si>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</si>
  <si>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</si>
  <si>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</si>
  <si>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</si>
  <si>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</si>
  <si>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</si>
  <si>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</si>
  <si>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</si>
  <si>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</si>
  <si>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</si>
  <si>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</si>
  <si>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</si>
  <si>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</si>
  <si>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</si>
  <si>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</si>
  <si>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</si>
  <si>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</si>
  <si>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</si>
  <si>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</si>
  <si>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</si>
  <si>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</si>
  <si>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</si>
  <si>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</si>
  <si>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</si>
  <si>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</si>
  <si>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</si>
  <si>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</si>
  <si>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</si>
  <si>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</si>
  <si>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</si>
  <si>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</si>
  <si>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</si>
  <si>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</si>
  <si>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</si>
  <si>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</si>
  <si>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</si>
  <si>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</si>
  <si>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</si>
  <si>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</si>
  <si>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</si>
  <si>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</si>
  <si>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</si>
  <si>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</si>
  <si>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</si>
  <si>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</si>
  <si>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</si>
  <si>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</si>
  <si>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</si>
  <si>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</si>
  <si>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</si>
  <si>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</si>
  <si>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</si>
  <si>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</si>
  <si>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</si>
  <si>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</si>
  <si>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</si>
  <si>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</si>
  <si>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</si>
  <si>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</si>
  <si>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</si>
  <si>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</si>
  <si>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</si>
  <si>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</si>
  <si>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</si>
  <si>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</si>
  <si>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</si>
  <si>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</si>
  <si>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</si>
  <si>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</si>
  <si>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</si>
  <si>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</si>
  <si>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</si>
  <si>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</si>
  <si>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</si>
  <si>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</si>
  <si>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</si>
  <si>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</si>
  <si>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</si>
  <si>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</si>
  <si>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</si>
  <si>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</si>
  <si>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</si>
  <si>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</si>
  <si>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</si>
  <si>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</si>
  <si>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</si>
  <si>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</si>
  <si>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</si>
  <si>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</si>
  <si>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</si>
  <si>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</si>
  <si>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</si>
  <si>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</si>
  <si>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</si>
  <si>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</si>
  <si>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</si>
  <si>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</si>
  <si>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</si>
  <si>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</si>
  <si>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</si>
  <si>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</si>
  <si>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</si>
  <si>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</si>
  <si>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</si>
  <si>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</si>
  <si>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</si>
  <si>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</si>
  <si>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</si>
  <si>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</si>
  <si>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</si>
  <si>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</si>
  <si>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</si>
  <si>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</si>
  <si>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</si>
  <si>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</si>
  <si>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</si>
  <si>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</si>
  <si>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</si>
  <si>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</si>
  <si>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</si>
  <si>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</si>
  <si>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</si>
  <si>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</si>
  <si>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</si>
  <si>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</si>
  <si>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</si>
  <si>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</si>
  <si>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</si>
  <si>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</si>
  <si>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</si>
  <si>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</si>
  <si>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</si>
  <si>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</si>
  <si>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</si>
  <si>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</si>
  <si>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</si>
  <si>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</si>
  <si>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</si>
  <si>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</si>
  <si>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</si>
  <si>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</si>
  <si>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</si>
  <si>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</si>
  <si>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</si>
  <si>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</si>
  <si>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</si>
  <si>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</si>
  <si>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</si>
  <si>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</si>
  <si>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</si>
  <si>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</si>
  <si>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</si>
  <si>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</si>
  <si>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</si>
  <si>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</si>
  <si>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</si>
  <si>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</si>
  <si>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</si>
  <si>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</si>
  <si>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</si>
  <si>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</si>
  <si>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</si>
  <si>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</si>
  <si>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</si>
  <si>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</si>
  <si>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</si>
  <si>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</si>
  <si>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</si>
  <si>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</si>
  <si>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</si>
  <si>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</si>
  <si>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</si>
  <si>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</si>
  <si>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</si>
  <si>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</si>
  <si>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</si>
  <si>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</si>
  <si>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</si>
  <si>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</si>
  <si>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</si>
  <si>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</si>
  <si>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</si>
  <si>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</si>
  <si>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</si>
  <si>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</si>
  <si>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</si>
  <si>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</si>
  <si>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</si>
  <si>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</si>
  <si>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</si>
  <si>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</si>
  <si>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</si>
  <si>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</si>
  <si>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</si>
  <si>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</si>
  <si>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</si>
  <si>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</si>
  <si>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</si>
  <si>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</si>
  <si>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</si>
  <si>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</si>
  <si>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</si>
  <si>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</si>
  <si>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</si>
  <si>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</si>
  <si>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</si>
  <si>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</si>
  <si>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</si>
  <si>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</si>
  <si>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</si>
  <si>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</si>
  <si>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</si>
  <si>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</si>
  <si>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</si>
  <si>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</si>
  <si>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</si>
  <si>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</si>
  <si>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</si>
  <si>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</si>
  <si>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</si>
  <si>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</si>
  <si>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</si>
  <si>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</si>
  <si>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</si>
  <si>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</si>
  <si>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</si>
  <si>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</si>
  <si>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</si>
  <si>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</si>
  <si>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</si>
  <si>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</si>
  <si>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</si>
  <si>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</si>
  <si>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</si>
  <si>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</si>
  <si>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</si>
  <si>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</si>
  <si>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</si>
  <si>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</si>
  <si>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</si>
  <si>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</si>
  <si>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</si>
  <si>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</si>
  <si>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</si>
  <si>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</si>
  <si>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</si>
  <si>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</si>
  <si>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</si>
  <si>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</si>
  <si>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</si>
  <si>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</si>
  <si>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</si>
  <si>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</si>
  <si>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</si>
  <si>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</si>
  <si>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</si>
  <si>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</si>
  <si>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</si>
  <si>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</si>
  <si>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</si>
  <si>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</si>
  <si>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</si>
  <si>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</si>
  <si>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</si>
  <si>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</si>
  <si>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</si>
  <si>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</si>
  <si>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</si>
  <si>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</si>
  <si>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</si>
  <si>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</si>
  <si>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</si>
  <si>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</si>
  <si>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</si>
  <si>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</si>
  <si>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</si>
  <si>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</si>
  <si>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</si>
  <si>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</si>
  <si>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</si>
  <si>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</si>
  <si>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</si>
  <si>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</si>
  <si>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</si>
  <si>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</si>
  <si>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</si>
  <si>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</si>
  <si>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</si>
  <si>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</si>
  <si>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</si>
  <si>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</si>
  <si>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</si>
  <si>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</si>
  <si>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</si>
  <si>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</si>
  <si>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</si>
  <si>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</si>
  <si>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</si>
  <si>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</si>
  <si>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</si>
  <si>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</si>
  <si>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</si>
  <si>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</si>
  <si>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</si>
  <si>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</si>
  <si>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</si>
  <si>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</si>
  <si>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</si>
  <si>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</si>
  <si>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</si>
  <si>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</si>
  <si>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</si>
  <si>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</si>
  <si>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</si>
  <si>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</si>
  <si>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</si>
  <si>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</si>
  <si>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</si>
  <si>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</si>
  <si>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</si>
  <si>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</si>
  <si>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</si>
  <si>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</si>
  <si>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</si>
  <si>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</si>
  <si>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</si>
  <si>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</si>
  <si>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</si>
  <si>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</si>
  <si>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</si>
  <si>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</si>
  <si>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</si>
  <si>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</si>
  <si>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</si>
  <si>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</si>
  <si>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</si>
  <si>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</si>
  <si>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</si>
  <si>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</si>
  <si>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</si>
  <si>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</si>
  <si>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</si>
  <si>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</si>
  <si>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</si>
  <si>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</si>
  <si>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</si>
  <si>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</si>
  <si>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</si>
  <si>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</si>
  <si>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</si>
  <si>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</si>
  <si>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</si>
  <si>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</si>
  <si>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</si>
  <si>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</si>
  <si>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</si>
  <si>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</si>
  <si>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</si>
  <si>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</si>
  <si>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</si>
  <si>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</si>
  <si>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</si>
  <si>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</si>
  <si>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</si>
  <si>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</si>
  <si>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</si>
  <si>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</si>
  <si>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</si>
  <si>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</si>
  <si>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</si>
  <si>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</si>
  <si>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</si>
  <si>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</si>
  <si>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</si>
  <si>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</si>
  <si>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</si>
  <si>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</si>
  <si>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</si>
  <si>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</si>
  <si>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</si>
  <si>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</si>
  <si>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</si>
  <si>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</si>
  <si>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</si>
  <si>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</si>
  <si>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</si>
  <si>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</si>
  <si>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</si>
  <si>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</si>
  <si>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</si>
  <si>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</si>
  <si>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</si>
  <si>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</si>
  <si>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</si>
  <si>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</si>
  <si>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</si>
  <si>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</si>
  <si>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</si>
  <si>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</si>
  <si>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</si>
  <si>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</si>
  <si>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</si>
  <si>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</si>
  <si>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</si>
  <si>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</si>
  <si>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</si>
  <si>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</si>
  <si>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</si>
  <si>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</si>
  <si>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</si>
  <si>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</si>
  <si>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</si>
  <si>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</si>
  <si>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</si>
  <si>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</si>
  <si>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</si>
  <si>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</si>
  <si>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</si>
  <si>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</si>
  <si>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</si>
  <si>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</si>
  <si>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</si>
  <si>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</si>
  <si>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</si>
  <si>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</si>
  <si>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</si>
  <si>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</si>
  <si>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</si>
  <si>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</si>
  <si>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</si>
  <si>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</si>
  <si>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</si>
  <si>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</si>
  <si>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</si>
  <si>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</si>
  <si>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</si>
  <si>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</si>
  <si>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</si>
  <si>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</si>
  <si>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</si>
  <si>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</si>
  <si>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</si>
  <si>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</si>
  <si>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</si>
  <si>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</si>
  <si>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</si>
  <si>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</si>
  <si>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</si>
  <si>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</si>
  <si>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</si>
  <si>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</si>
  <si>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</si>
  <si>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</si>
  <si>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</si>
  <si>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</si>
  <si>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</si>
  <si>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</si>
  <si>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</si>
  <si>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</si>
  <si>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</si>
  <si>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</si>
  <si>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</si>
  <si>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</si>
  <si>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</si>
  <si>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</si>
  <si>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</si>
  <si>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</si>
  <si>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</si>
  <si>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</si>
  <si>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</si>
  <si>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</si>
  <si>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</si>
  <si>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</si>
  <si>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</si>
  <si>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</si>
  <si>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</si>
  <si>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</si>
  <si>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</si>
  <si>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</si>
  <si>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</si>
  <si>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</si>
  <si>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</si>
  <si>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</si>
  <si>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</si>
  <si>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</si>
  <si>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</si>
  <si>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</si>
  <si>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</si>
  <si>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</si>
  <si>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</si>
  <si>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</si>
  <si>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</si>
  <si>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</si>
  <si>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</si>
  <si>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</si>
  <si>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</si>
  <si>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</si>
  <si>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</si>
  <si>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</si>
  <si>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</si>
  <si>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</si>
  <si>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</si>
  <si>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</si>
  <si>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</si>
  <si>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</si>
  <si>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</si>
  <si>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</si>
  <si>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</si>
  <si>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</si>
  <si>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</si>
  <si>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</si>
  <si>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</si>
  <si>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</si>
  <si>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</si>
  <si>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</si>
  <si>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</si>
  <si>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</si>
  <si>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</si>
  <si>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</si>
  <si>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</si>
  <si>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</si>
  <si>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</si>
  <si>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</si>
  <si>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</si>
  <si>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</si>
  <si>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</si>
  <si>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</si>
  <si>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</si>
  <si>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</si>
  <si>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</si>
  <si>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</si>
  <si>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</si>
  <si>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</si>
  <si>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</si>
  <si>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</si>
  <si>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</si>
  <si>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</si>
  <si>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</si>
  <si>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</si>
  <si>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</si>
  <si>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</si>
  <si>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</si>
  <si>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</si>
  <si>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</si>
  <si>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</si>
  <si>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</si>
  <si>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</si>
  <si>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</si>
  <si>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</si>
  <si>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</si>
  <si>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</si>
  <si>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</si>
  <si>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</si>
  <si>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</si>
  <si>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</si>
  <si>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</si>
  <si>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</si>
  <si>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</si>
  <si>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</si>
  <si>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</si>
  <si>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</si>
  <si>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</si>
  <si>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</si>
  <si>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</si>
  <si>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</si>
  <si>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</si>
  <si>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</si>
  <si>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</si>
  <si>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</si>
  <si>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</si>
  <si>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</si>
  <si>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</si>
  <si>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</si>
  <si>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</si>
  <si>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</si>
  <si>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</si>
  <si>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</si>
  <si>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</si>
  <si>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</si>
  <si>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</si>
  <si>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</si>
  <si>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</si>
  <si>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</si>
  <si>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</si>
  <si>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</si>
  <si>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</si>
  <si>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</si>
  <si>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</si>
  <si>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</si>
  <si>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</si>
  <si>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</si>
  <si>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</si>
  <si>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</si>
  <si>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</si>
  <si>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</si>
  <si>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</si>
  <si>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</si>
  <si>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</si>
  <si>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</si>
  <si>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</si>
  <si>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</si>
  <si>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</si>
  <si>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</si>
  <si>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</si>
  <si>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</si>
  <si>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</si>
  <si>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</si>
  <si>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</si>
  <si>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</si>
  <si>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</si>
  <si>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</si>
  <si>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</si>
  <si>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</si>
  <si>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</si>
  <si>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</si>
  <si>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</si>
  <si>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</si>
  <si>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</si>
  <si>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</si>
  <si>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</si>
  <si>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</si>
  <si>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</si>
  <si>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</si>
  <si>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</si>
  <si>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</si>
  <si>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</si>
  <si>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</si>
  <si>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</si>
  <si>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</si>
  <si>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</si>
  <si>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</si>
  <si>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</si>
  <si>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</si>
  <si>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</si>
  <si>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</si>
  <si>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</si>
  <si>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</si>
  <si>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</si>
  <si>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</si>
  <si>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</si>
  <si>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</si>
  <si>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</si>
  <si>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</si>
  <si>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</si>
  <si>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</si>
  <si>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</si>
  <si>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</si>
  <si>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</si>
  <si>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</si>
  <si>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</si>
  <si>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</si>
  <si>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</si>
  <si>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</si>
  <si>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</si>
  <si>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</si>
  <si>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</si>
  <si>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</si>
  <si>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</si>
  <si>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</si>
  <si>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</si>
  <si>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</si>
  <si>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</si>
  <si>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</si>
  <si>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</si>
  <si>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</si>
  <si>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</si>
  <si>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</si>
  <si>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</si>
  <si>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</si>
  <si>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</si>
  <si>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</si>
  <si>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</si>
  <si>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</si>
  <si>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</si>
  <si>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</si>
  <si>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</si>
  <si>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</si>
  <si>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</si>
  <si>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</si>
  <si>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</si>
  <si>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</si>
  <si>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</si>
  <si>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</si>
  <si>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</si>
  <si>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</si>
  <si>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</si>
  <si>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</si>
  <si>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</si>
  <si>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</si>
  <si>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</si>
  <si>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</si>
  <si>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</si>
  <si>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</si>
  <si>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</si>
  <si>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</si>
  <si>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</si>
  <si>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</si>
  <si>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</si>
  <si>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</si>
  <si>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</si>
  <si>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</si>
  <si>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</si>
  <si>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</si>
  <si>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</si>
  <si>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</si>
  <si>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</si>
  <si>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</si>
  <si>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</si>
  <si>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</si>
  <si>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</si>
  <si>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</si>
  <si>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</si>
  <si>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</si>
  <si>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</si>
  <si>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</si>
  <si>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</si>
  <si>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</si>
  <si>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</si>
  <si>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</si>
  <si>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</si>
  <si>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</si>
  <si>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</si>
  <si>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</si>
  <si>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</si>
  <si>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</si>
  <si>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</si>
  <si>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</si>
  <si>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</si>
  <si>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</si>
  <si>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</si>
  <si>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</si>
  <si>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</si>
  <si>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</si>
  <si>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</si>
  <si>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</si>
  <si>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</si>
  <si>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</si>
  <si>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</si>
  <si>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</si>
  <si>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</si>
  <si>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</si>
  <si>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</si>
  <si>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</si>
  <si>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</si>
  <si>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</si>
  <si>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</si>
  <si>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</si>
  <si>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</si>
  <si>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</si>
  <si>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</si>
  <si>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</si>
  <si>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</si>
  <si>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</si>
  <si>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</si>
  <si>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</si>
  <si>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</si>
  <si>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</si>
  <si>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</si>
  <si>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</si>
  <si>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</si>
  <si>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</si>
  <si>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</si>
  <si>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</si>
  <si>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</si>
  <si>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</si>
  <si>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</si>
  <si>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</si>
  <si>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</si>
  <si>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</si>
  <si>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</si>
  <si>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</si>
  <si>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</si>
  <si>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</si>
  <si>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</si>
  <si>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</si>
  <si>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</si>
  <si>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</si>
  <si>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</si>
  <si>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</si>
  <si>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</si>
  <si>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</si>
  <si>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</si>
  <si>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</si>
  <si>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</si>
  <si>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</si>
  <si>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</si>
  <si>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</si>
  <si>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</si>
  <si>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</si>
  <si>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</si>
  <si>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</si>
  <si>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</si>
  <si>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</si>
  <si>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</si>
  <si>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</si>
  <si>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</si>
  <si>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</si>
  <si>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</si>
  <si>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</si>
  <si>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</si>
  <si>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</si>
  <si>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</si>
  <si>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</si>
  <si>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</si>
  <si>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</si>
  <si>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</si>
  <si>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</si>
  <si>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</si>
  <si>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</si>
  <si>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</si>
  <si>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</si>
  <si>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</si>
  <si>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</si>
  <si>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</si>
  <si>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</si>
  <si>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</si>
  <si>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</si>
  <si>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</si>
  <si>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</si>
  <si>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</si>
  <si>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</si>
  <si>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</si>
  <si>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</si>
  <si>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</si>
  <si>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</si>
  <si>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</si>
  <si>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</si>
  <si>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</si>
  <si>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</si>
  <si>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</si>
  <si>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</si>
  <si>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</si>
  <si>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</si>
  <si>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</si>
  <si>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</si>
  <si>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</si>
  <si>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</si>
  <si>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</si>
  <si>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</si>
  <si>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</si>
  <si>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</si>
  <si>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</si>
  <si>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</si>
  <si>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</si>
  <si>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</si>
  <si>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</si>
  <si>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</si>
  <si>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</si>
  <si>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</si>
  <si>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</si>
  <si>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</si>
  <si>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</si>
  <si>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</si>
  <si>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</si>
  <si>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</si>
  <si>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</si>
  <si>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</si>
  <si>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</si>
  <si>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</si>
  <si>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</si>
  <si>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</si>
  <si>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</si>
  <si>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</si>
  <si>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</si>
  <si>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</si>
  <si>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</si>
  <si>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</si>
  <si>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</si>
  <si>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</si>
  <si>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</si>
  <si>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</si>
  <si>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</si>
  <si>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</si>
  <si>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</si>
  <si>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</si>
  <si>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</si>
  <si>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</si>
  <si>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</si>
  <si>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</si>
  <si>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</si>
  <si>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</si>
  <si>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</si>
  <si>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</si>
  <si>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</si>
  <si>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</si>
  <si>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</si>
  <si>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</si>
  <si>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</si>
  <si>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</si>
  <si>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</si>
  <si>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</si>
  <si>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</si>
  <si>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</si>
  <si>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</si>
  <si>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</si>
  <si>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</si>
  <si>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</si>
  <si>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</si>
  <si>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</si>
  <si>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</si>
  <si>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</si>
  <si>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</si>
  <si>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</si>
  <si>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</si>
  <si>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</si>
  <si>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</si>
  <si>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</si>
  <si>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</si>
  <si>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</si>
  <si>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</si>
  <si>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</si>
  <si>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</si>
  <si>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</si>
  <si>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</si>
  <si>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</si>
  <si>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</si>
  <si>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</si>
  <si>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</si>
  <si>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</si>
  <si>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</si>
  <si>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</si>
  <si>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</si>
  <si>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</si>
  <si>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</si>
  <si>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</si>
  <si>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</si>
  <si>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</si>
  <si>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</si>
  <si>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</si>
  <si>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</si>
  <si>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</si>
  <si>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</si>
  <si>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</si>
  <si>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</si>
  <si>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</si>
  <si>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</si>
  <si>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</si>
  <si>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</si>
  <si>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</si>
  <si>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</si>
  <si>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</si>
  <si>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</si>
  <si>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</si>
  <si>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</si>
  <si>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</si>
  <si>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</si>
  <si>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</si>
  <si>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</si>
  <si>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</si>
  <si>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</si>
  <si>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</si>
  <si>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</si>
  <si>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</si>
  <si>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</si>
  <si>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</si>
  <si>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</si>
  <si>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</si>
  <si>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</si>
  <si>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</si>
  <si>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</si>
  <si>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</si>
  <si>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</si>
  <si>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</si>
  <si>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</si>
  <si>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</si>
  <si>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</si>
  <si>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</si>
  <si>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</si>
  <si>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</si>
  <si>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</si>
  <si>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</si>
  <si>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</si>
  <si>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</si>
  <si>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</si>
  <si>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</si>
  <si>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</si>
  <si>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</si>
  <si>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</si>
  <si>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</si>
  <si>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</si>
  <si>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</si>
  <si>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</si>
  <si>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</si>
  <si>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</si>
  <si>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</si>
  <si>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</si>
  <si>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</si>
  <si>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</si>
  <si>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</si>
  <si>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</si>
  <si>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</si>
  <si>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</si>
  <si>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</si>
  <si>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</si>
  <si>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</si>
  <si>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</si>
  <si>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</si>
  <si>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</si>
  <si>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</si>
  <si>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</si>
  <si>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</si>
  <si>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</si>
  <si>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</si>
  <si>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</si>
  <si>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</si>
  <si>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</si>
  <si>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</si>
  <si>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</si>
  <si>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</si>
  <si>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</si>
  <si>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</si>
  <si>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</si>
  <si>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</si>
  <si>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</si>
  <si>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</si>
  <si>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</si>
  <si>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</si>
  <si>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</si>
  <si>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</si>
  <si>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</si>
  <si>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</si>
  <si>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</si>
  <si>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</si>
  <si>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</si>
  <si>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</si>
  <si>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</si>
  <si>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</si>
  <si>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</si>
  <si>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</si>
  <si>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</si>
  <si>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</si>
  <si>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</si>
  <si>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</si>
  <si>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</si>
  <si>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</si>
  <si>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</si>
  <si>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</si>
  <si>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</si>
  <si>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</si>
  <si>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</si>
  <si>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</si>
  <si>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</si>
  <si>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</si>
  <si>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</si>
  <si>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</si>
  <si>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</si>
  <si>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</si>
  <si>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</si>
  <si>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</si>
  <si>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</si>
  <si>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</si>
  <si>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</si>
  <si>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</si>
  <si>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</si>
  <si>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</si>
  <si>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</si>
  <si>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</si>
  <si>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</si>
  <si>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</si>
  <si>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</si>
  <si>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</si>
  <si>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</si>
  <si>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</si>
  <si>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</si>
  <si>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</si>
  <si>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</si>
  <si>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</si>
  <si>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</si>
  <si>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</si>
  <si>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</si>
  <si>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</si>
  <si>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</si>
  <si>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</si>
  <si>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</si>
  <si>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</si>
  <si>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</si>
  <si>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</si>
  <si>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</si>
  <si>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</si>
  <si>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</si>
  <si>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</si>
  <si>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</si>
  <si>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</si>
  <si>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</si>
  <si>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</si>
  <si>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</si>
  <si>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</si>
  <si>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</si>
  <si>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</si>
  <si>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</si>
  <si>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</si>
  <si>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</si>
  <si>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</si>
  <si>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</si>
  <si>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</si>
  <si>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</si>
  <si>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</si>
  <si>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</si>
  <si>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</si>
  <si>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</si>
  <si>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</si>
  <si>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</si>
  <si>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</si>
  <si>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</si>
  <si>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</si>
  <si>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</si>
  <si>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</si>
  <si>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</si>
  <si>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</si>
  <si>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</si>
  <si>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</si>
  <si>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</si>
  <si>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</si>
  <si>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</si>
  <si>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</si>
  <si>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</si>
  <si>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</si>
  <si>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</si>
  <si>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</si>
  <si>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</si>
  <si>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</si>
  <si>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</si>
  <si>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</si>
  <si>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</si>
  <si>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</si>
  <si>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</si>
  <si>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</si>
  <si>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</si>
  <si>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</si>
  <si>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</si>
  <si>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</si>
  <si>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</si>
  <si>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</si>
  <si>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</si>
  <si>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</si>
  <si>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</si>
  <si>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</si>
  <si>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</si>
  <si>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</si>
  <si>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</si>
  <si>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</si>
  <si>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</si>
  <si>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</si>
  <si>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</si>
  <si>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</si>
  <si>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</si>
  <si>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</si>
  <si>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</si>
  <si>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</si>
  <si>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</si>
  <si>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</si>
  <si>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</si>
  <si>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</si>
  <si>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</si>
  <si>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</si>
  <si>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</si>
  <si>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</si>
  <si>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</si>
  <si>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</si>
  <si>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</si>
  <si>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</si>
  <si>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</si>
  <si>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</si>
  <si>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</si>
  <si>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</si>
  <si>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</si>
  <si>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</si>
  <si>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</si>
  <si>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</si>
  <si>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</si>
  <si>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</si>
  <si>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</si>
  <si>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</si>
  <si>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</si>
  <si>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</si>
  <si>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</si>
  <si>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</si>
  <si>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</si>
  <si>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</si>
  <si>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</si>
  <si>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</si>
  <si>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</si>
  <si>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</si>
  <si>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</si>
  <si>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</si>
  <si>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</si>
  <si>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</si>
  <si>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</si>
  <si>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</si>
  <si>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</si>
  <si>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</si>
  <si>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</si>
  <si>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</si>
  <si>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</si>
  <si>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</si>
  <si>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</si>
  <si>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</si>
  <si>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</si>
  <si>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</si>
  <si>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</si>
  <si>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</si>
  <si>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</si>
  <si>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</si>
  <si>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</si>
  <si>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</si>
  <si>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</si>
  <si>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</si>
  <si>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</si>
  <si>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</si>
  <si>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</si>
  <si>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</si>
  <si>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</si>
  <si>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</si>
  <si>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</si>
  <si>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</si>
  <si>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</si>
  <si>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</si>
  <si>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</si>
  <si>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</si>
  <si>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</si>
  <si>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</si>
  <si>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</si>
  <si>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</si>
  <si>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</si>
  <si>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</si>
  <si>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</si>
  <si>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</si>
  <si>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</si>
  <si>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</si>
  <si>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</si>
  <si>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</si>
  <si>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</si>
  <si>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</si>
  <si>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</si>
  <si>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</si>
  <si>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</si>
  <si>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</si>
  <si>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</si>
  <si>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</si>
  <si>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</si>
  <si>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</si>
  <si>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</si>
  <si>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</si>
  <si>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</si>
  <si>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</si>
  <si>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</si>
  <si>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</si>
  <si>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</si>
  <si>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</si>
  <si>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</si>
  <si>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</si>
  <si>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</si>
  <si>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</si>
  <si>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</si>
  <si>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</si>
  <si>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</si>
  <si>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</si>
  <si>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</si>
  <si>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</si>
  <si>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</si>
  <si>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</si>
  <si>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</si>
  <si>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</si>
  <si>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</si>
  <si>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</si>
  <si>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</si>
  <si>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</si>
  <si>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</si>
  <si>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</si>
  <si>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</si>
  <si>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</si>
  <si>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</si>
  <si>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</si>
  <si>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</si>
  <si>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</si>
  <si>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</si>
  <si>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</si>
  <si>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</si>
  <si>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</si>
  <si>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</si>
  <si>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</si>
  <si>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</si>
  <si>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</si>
  <si>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</si>
  <si>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</si>
  <si>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</si>
  <si>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</si>
  <si>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</si>
  <si>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</si>
  <si>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</si>
  <si>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</si>
  <si>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</si>
  <si>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</si>
  <si>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</si>
  <si>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</si>
  <si>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</si>
  <si>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</si>
  <si>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</si>
  <si>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</si>
  <si>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</si>
  <si>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</si>
  <si>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</si>
  <si>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</si>
  <si>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</si>
  <si>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</si>
  <si>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</si>
  <si>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</si>
  <si>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</si>
  <si>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</si>
  <si>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</si>
  <si>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</si>
  <si>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</si>
  <si>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</si>
  <si>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</si>
  <si>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</si>
  <si>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</si>
  <si>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</si>
  <si>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</si>
  <si>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</si>
  <si>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</si>
  <si>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</si>
  <si>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</si>
  <si>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</si>
  <si>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</si>
  <si>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</si>
  <si>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</si>
  <si>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</si>
  <si>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</si>
  <si>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</si>
  <si>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</si>
  <si>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</si>
  <si>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</si>
  <si>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</si>
  <si>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</si>
  <si>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</si>
  <si>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</si>
  <si>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</si>
  <si>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</si>
  <si>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</si>
  <si>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</si>
  <si>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</si>
  <si>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</si>
  <si>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</si>
  <si>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</si>
  <si>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</si>
  <si>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</si>
  <si>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</si>
  <si>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</si>
  <si>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</si>
  <si>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</si>
  <si>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</si>
  <si>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</si>
  <si>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</si>
  <si>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</si>
  <si>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</si>
  <si>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</si>
  <si>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</si>
  <si>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</si>
  <si>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</si>
  <si>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</si>
  <si>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</si>
  <si>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</si>
  <si>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</si>
  <si>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</si>
  <si>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</si>
  <si>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</si>
  <si>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</si>
  <si>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</si>
  <si>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</si>
  <si>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</si>
  <si>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</si>
  <si>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</si>
  <si>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</si>
  <si>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</si>
  <si>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</si>
  <si>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</si>
  <si>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</si>
  <si>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</si>
  <si>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</si>
  <si>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</si>
  <si>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</si>
  <si>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</si>
  <si>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</si>
  <si>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</si>
  <si>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</si>
  <si>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</si>
  <si>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</si>
  <si>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</si>
  <si>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</si>
  <si>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</si>
  <si>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</si>
  <si>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</si>
  <si>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</si>
  <si>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</si>
  <si>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</si>
  <si>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</si>
  <si>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</si>
  <si>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</si>
  <si>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</si>
  <si>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</si>
  <si>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</si>
  <si>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</si>
  <si>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</si>
  <si>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</si>
  <si>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</si>
  <si>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</si>
  <si>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</si>
  <si>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</si>
  <si>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</si>
  <si>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</si>
  <si>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</si>
  <si>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</si>
  <si>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</si>
  <si>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</si>
  <si>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</si>
  <si>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</si>
  <si>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</si>
  <si>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</si>
  <si>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</si>
  <si>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</si>
  <si>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</si>
  <si>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</si>
  <si>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</si>
  <si>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</si>
  <si>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</si>
  <si>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</si>
  <si>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</si>
  <si>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</si>
  <si>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</si>
  <si>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</si>
  <si>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</si>
  <si>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</si>
  <si>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</si>
  <si>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</si>
  <si>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</si>
  <si>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</si>
  <si>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</si>
  <si>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</si>
  <si>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</si>
  <si>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</si>
  <si>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</si>
  <si>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</si>
  <si>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</si>
  <si>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</si>
  <si>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</si>
  <si>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</si>
  <si>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</si>
  <si>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</si>
  <si>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</si>
  <si>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</si>
  <si>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</si>
  <si>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</si>
  <si>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</si>
  <si>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</si>
  <si>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</si>
  <si>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</si>
  <si>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</si>
  <si>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</si>
  <si>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</si>
  <si>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</si>
  <si>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</si>
  <si>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</si>
  <si>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</si>
  <si>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</si>
  <si>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</si>
  <si>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</si>
  <si>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</si>
  <si>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</si>
  <si>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</si>
  <si>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</si>
  <si>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</si>
  <si>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</si>
  <si>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</si>
  <si>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</si>
  <si>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</si>
  <si>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</si>
  <si>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</si>
  <si>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</si>
  <si>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</si>
  <si>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</si>
  <si>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</si>
  <si>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</si>
  <si>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</si>
  <si>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</si>
  <si>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</si>
  <si>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</si>
  <si>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</si>
  <si>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</si>
  <si>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</si>
  <si>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</si>
  <si>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</si>
  <si>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</si>
  <si>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</si>
  <si>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</si>
  <si>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</si>
  <si>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</si>
  <si>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</si>
  <si>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</si>
  <si>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</si>
  <si>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</si>
  <si>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</si>
  <si>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</si>
  <si>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</si>
  <si>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</si>
  <si>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</si>
  <si>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</si>
  <si>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</si>
  <si>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</si>
  <si>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</si>
  <si>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</si>
  <si>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</si>
  <si>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</si>
  <si>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</si>
  <si>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</si>
  <si>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</si>
  <si>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</si>
  <si>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</si>
  <si>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</si>
  <si>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</si>
  <si>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</si>
  <si>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</si>
  <si>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</si>
  <si>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</si>
  <si>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</si>
  <si>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</si>
  <si>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</si>
  <si>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</si>
  <si>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</si>
  <si>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</si>
  <si>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</si>
  <si>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</si>
  <si>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</si>
  <si>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</si>
  <si>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</si>
  <si>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</si>
  <si>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</si>
  <si>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</si>
  <si>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</si>
  <si>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</si>
  <si>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</si>
  <si>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</si>
  <si>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</si>
  <si>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</si>
  <si>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</si>
  <si>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</si>
  <si>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</si>
  <si>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</si>
  <si>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</si>
  <si>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</si>
  <si>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</si>
  <si>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</si>
  <si>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</si>
  <si>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</si>
  <si>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</si>
  <si>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</si>
  <si>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</si>
  <si>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</si>
  <si>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</si>
  <si>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</si>
  <si>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</si>
  <si>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</si>
  <si>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</si>
  <si>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</si>
  <si>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</si>
  <si>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</si>
  <si>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</si>
  <si>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</si>
  <si>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</si>
  <si>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</si>
  <si>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</si>
  <si>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</si>
  <si>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</si>
  <si>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</si>
  <si>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</si>
  <si>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</si>
  <si>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</si>
  <si>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</si>
  <si>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</si>
  <si>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</si>
  <si>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</si>
  <si>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</si>
  <si>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</si>
  <si>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</si>
  <si>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</si>
  <si>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</si>
  <si>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</si>
  <si>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</si>
  <si>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</si>
  <si>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</si>
  <si>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</si>
  <si>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</si>
  <si>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</si>
  <si>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</si>
  <si>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</si>
  <si>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</si>
  <si>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</si>
  <si>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</si>
  <si>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</si>
  <si>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</si>
  <si>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</si>
  <si>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</si>
  <si>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</si>
  <si>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</si>
  <si>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</si>
  <si>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</si>
  <si>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</si>
  <si>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</si>
  <si>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</si>
  <si>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</si>
  <si>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</si>
  <si>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</si>
  <si>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</si>
  <si>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</si>
  <si>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</si>
  <si>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</si>
  <si>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</si>
  <si>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</si>
  <si>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</si>
  <si>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</si>
  <si>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</si>
  <si>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</si>
  <si>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</si>
  <si>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</si>
  <si>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</si>
  <si>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</si>
  <si>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</si>
  <si>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</si>
  <si>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</si>
  <si>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</si>
  <si>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</si>
  <si>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</si>
  <si>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</si>
  <si>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</si>
  <si>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</si>
  <si>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</si>
  <si>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</si>
  <si>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</si>
  <si>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</si>
  <si>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</si>
  <si>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</si>
  <si>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</si>
  <si>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</si>
  <si>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</si>
  <si>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</si>
  <si>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</si>
  <si>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</si>
  <si>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</si>
  <si>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</si>
  <si>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</si>
  <si>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</si>
  <si>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</si>
  <si>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</si>
  <si>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</si>
  <si>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</si>
  <si>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</si>
  <si>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</si>
  <si>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</si>
  <si>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</si>
  <si>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</si>
  <si>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</si>
  <si>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</si>
  <si>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</si>
  <si>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</si>
  <si>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</si>
  <si>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</si>
  <si>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</si>
  <si>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</si>
  <si>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</si>
  <si>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</si>
  <si>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</si>
  <si>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</si>
  <si>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</si>
  <si>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</si>
  <si>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</si>
  <si>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</si>
  <si>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</si>
  <si>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</si>
  <si>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</si>
  <si>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</si>
  <si>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</si>
  <si>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</si>
  <si>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</si>
  <si>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</si>
  <si>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</si>
  <si>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</si>
  <si>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</si>
  <si>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</si>
  <si>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</si>
  <si>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</si>
  <si>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</si>
  <si>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</si>
  <si>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</si>
  <si>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</si>
  <si>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</si>
  <si>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</si>
  <si>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</si>
  <si>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</si>
  <si>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</si>
  <si>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</si>
  <si>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</si>
  <si>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</si>
  <si>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</si>
  <si>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</si>
  <si>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</si>
  <si>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</si>
  <si>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</si>
  <si>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</si>
  <si>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</si>
  <si>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</si>
  <si>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</si>
  <si>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</si>
  <si>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</si>
  <si>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</si>
  <si>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</si>
  <si>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</si>
  <si>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</si>
  <si>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</si>
  <si>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</si>
  <si>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</si>
  <si>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</si>
  <si>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</si>
  <si>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</si>
  <si>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</si>
  <si>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</si>
  <si>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</si>
  <si>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</si>
  <si>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</si>
  <si>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</si>
  <si>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</si>
  <si>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</si>
  <si>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</si>
  <si>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</si>
  <si>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</si>
  <si>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</si>
  <si>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</si>
  <si>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</si>
  <si>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</si>
  <si>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</si>
  <si>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</si>
  <si>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</si>
  <si>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</si>
  <si>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</si>
  <si>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</si>
  <si>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</si>
  <si>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</si>
  <si>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</si>
  <si>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</si>
  <si>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</si>
  <si>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</si>
  <si>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</si>
  <si>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</si>
  <si>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</si>
  <si>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</si>
  <si>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</si>
  <si>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</si>
  <si>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</si>
  <si>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</si>
  <si>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</si>
  <si>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</si>
  <si>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</si>
  <si>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</si>
  <si>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</si>
  <si>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</si>
  <si>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</si>
  <si>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</si>
  <si>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</si>
  <si>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</si>
  <si>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</si>
  <si>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</si>
  <si>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</si>
  <si>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</si>
  <si>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</si>
  <si>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</si>
  <si>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</si>
  <si>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</si>
  <si>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</si>
  <si>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</si>
  <si>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</si>
  <si>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</si>
  <si>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</si>
  <si>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</si>
  <si>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</si>
  <si>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</si>
  <si>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</si>
  <si>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</si>
  <si>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</si>
  <si>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</si>
  <si>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</si>
  <si>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</si>
  <si>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</si>
  <si>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</si>
  <si>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</si>
  <si>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</si>
  <si>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</si>
  <si>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</si>
  <si>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</si>
  <si>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</si>
  <si>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</si>
  <si>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</si>
  <si>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</si>
  <si>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</si>
  <si>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</si>
  <si>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</si>
  <si>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</si>
  <si>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</si>
  <si>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</si>
  <si>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</si>
  <si>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</si>
  <si>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</si>
  <si>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</si>
  <si>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</si>
  <si>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</si>
  <si>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</si>
  <si>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</si>
  <si>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</si>
  <si>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</si>
  <si>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</si>
  <si>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</si>
  <si>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</si>
  <si>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</si>
  <si>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</si>
  <si>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</si>
  <si>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</si>
  <si>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</si>
  <si>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</si>
  <si>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</si>
  <si>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</si>
  <si>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</si>
  <si>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</si>
  <si>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</si>
  <si>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</si>
  <si>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</si>
  <si>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</si>
  <si>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</si>
  <si>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</si>
  <si>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</si>
  <si>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</si>
  <si>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</si>
  <si>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</si>
  <si>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</si>
  <si>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</si>
  <si>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</si>
  <si>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</si>
  <si>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</si>
  <si>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</si>
  <si>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</si>
  <si>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</si>
  <si>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</si>
  <si>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</si>
  <si>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</si>
  <si>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</si>
  <si>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</si>
  <si>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</si>
  <si>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</si>
  <si>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</si>
  <si>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</si>
  <si>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</si>
  <si>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</si>
  <si>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</si>
  <si>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</si>
  <si>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</si>
  <si>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</si>
  <si>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</si>
  <si>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</si>
  <si>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</si>
  <si>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</si>
  <si>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</si>
  <si>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</si>
  <si>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</si>
  <si>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</si>
  <si>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</si>
  <si>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</si>
  <si>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</si>
  <si>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</si>
  <si>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</si>
  <si>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</si>
  <si>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</si>
  <si>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</si>
  <si>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</si>
  <si>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</si>
  <si>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</si>
  <si>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</si>
  <si>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</si>
  <si>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</si>
  <si>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</si>
  <si>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</si>
  <si>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</si>
  <si>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</si>
  <si>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</si>
  <si>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</si>
  <si>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</si>
  <si>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</si>
  <si>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</si>
  <si>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</si>
  <si>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</si>
  <si>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</si>
  <si>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</si>
  <si>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</si>
  <si>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</si>
  <si>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</si>
  <si>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</si>
  <si>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</si>
  <si>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</si>
  <si>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</si>
  <si>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</si>
  <si>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</si>
  <si>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</si>
  <si>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</si>
  <si>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</si>
  <si>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</si>
  <si>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</si>
  <si>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</si>
  <si>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</si>
  <si>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</si>
  <si>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</si>
  <si>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</si>
  <si>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</si>
  <si>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</si>
  <si>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</si>
  <si>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</si>
  <si>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</si>
  <si>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</si>
  <si>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</si>
  <si>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</si>
  <si>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</si>
  <si>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</si>
  <si>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</si>
  <si>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</si>
  <si>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</si>
  <si>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</si>
  <si>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</si>
  <si>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</si>
  <si>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</si>
  <si>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</si>
  <si>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</si>
  <si>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</si>
  <si>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</si>
  <si>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</si>
  <si>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</si>
  <si>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</si>
  <si>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</si>
  <si>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</si>
  <si>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</si>
  <si>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</si>
  <si>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</si>
  <si>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</si>
  <si>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</si>
  <si>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</si>
  <si>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</si>
  <si>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</si>
  <si>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</si>
  <si>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</si>
  <si>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</si>
  <si>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</si>
  <si>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</si>
  <si>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</si>
  <si>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</si>
  <si>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</si>
  <si>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</si>
  <si>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</si>
  <si>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</si>
  <si>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</si>
  <si>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</si>
  <si>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</si>
  <si>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</si>
  <si>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</si>
  <si>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</si>
  <si>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</si>
  <si>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</si>
  <si>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</si>
  <si>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</si>
  <si>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</si>
  <si>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</si>
  <si>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</si>
  <si>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</si>
  <si>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</si>
  <si>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</si>
  <si>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</si>
  <si>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</si>
  <si>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</si>
  <si>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</si>
  <si>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</si>
  <si>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</si>
  <si>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</si>
  <si>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</si>
  <si>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</si>
  <si>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</si>
  <si>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</si>
  <si>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</si>
  <si>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</si>
  <si>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</si>
  <si>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</si>
  <si>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</si>
  <si>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</si>
  <si>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</si>
  <si>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</si>
  <si>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</si>
  <si>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</si>
  <si>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</si>
  <si>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</si>
  <si>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</si>
  <si>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</si>
  <si>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</si>
  <si>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</si>
  <si>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</si>
  <si>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</si>
  <si>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</si>
  <si>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</si>
  <si>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</si>
  <si>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</si>
  <si>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</si>
  <si>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</si>
  <si>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</si>
  <si>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</si>
  <si>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</si>
  <si>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</si>
  <si>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</si>
  <si>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</si>
  <si>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</si>
  <si>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</si>
  <si>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</si>
  <si>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</si>
  <si>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</si>
  <si>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</si>
  <si>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</si>
  <si>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</si>
  <si>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</si>
  <si>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</si>
  <si>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</si>
  <si>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</si>
  <si>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</si>
  <si>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</si>
  <si>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</si>
  <si>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</si>
  <si>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</si>
  <si>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</si>
  <si>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</si>
  <si>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</si>
  <si>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</si>
  <si>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</si>
  <si>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</si>
  <si>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</si>
  <si>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</si>
  <si>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</si>
  <si>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</si>
  <si>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</si>
  <si>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</si>
  <si>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</si>
  <si>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</si>
  <si>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</si>
  <si>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</si>
  <si>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</si>
  <si>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</si>
  <si>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</si>
  <si>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</si>
  <si>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</si>
  <si>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</si>
  <si>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</si>
  <si>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</si>
  <si>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</si>
  <si>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</si>
  <si>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</si>
  <si>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</si>
  <si>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</si>
  <si>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</si>
  <si>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</si>
  <si>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</si>
  <si>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</si>
  <si>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</si>
  <si>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</si>
  <si>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</si>
  <si>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</si>
  <si>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</si>
  <si>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</si>
  <si>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</si>
  <si>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</si>
  <si>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</si>
  <si>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</si>
  <si>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</si>
  <si>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</si>
  <si>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</si>
  <si>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</si>
  <si>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</si>
  <si>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</si>
  <si>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</si>
  <si>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</si>
  <si>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</si>
  <si>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</si>
  <si>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</si>
  <si>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</si>
  <si>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</si>
  <si>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</si>
  <si>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</si>
  <si>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</si>
  <si>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</si>
  <si>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</si>
  <si>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</si>
  <si>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</si>
  <si>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</si>
  <si>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</si>
  <si>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</si>
  <si>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</si>
  <si>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</si>
  <si>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</si>
  <si>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</si>
  <si>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</si>
  <si>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</si>
  <si>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</si>
  <si>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</si>
  <si>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</si>
  <si>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</si>
  <si>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</si>
  <si>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</si>
  <si>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</si>
  <si>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</si>
  <si>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</si>
  <si>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</si>
  <si>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</si>
  <si>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</si>
  <si>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</si>
  <si>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</si>
  <si>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</si>
  <si>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</si>
  <si>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</si>
  <si>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</si>
  <si>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</si>
  <si>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</si>
  <si>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</si>
  <si>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</si>
  <si>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</si>
  <si>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</si>
  <si>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</si>
  <si>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</si>
  <si>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</si>
  <si>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</si>
  <si>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</si>
  <si>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</si>
  <si>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</si>
  <si>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</si>
  <si>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</si>
  <si>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</si>
  <si>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</si>
  <si>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</si>
  <si>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</si>
  <si>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</si>
  <si>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</si>
  <si>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</si>
  <si>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</si>
  <si>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</si>
  <si>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</si>
  <si>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</si>
  <si>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</si>
  <si>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</si>
  <si>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</si>
  <si>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</si>
  <si>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</si>
  <si>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</si>
  <si>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</si>
  <si>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</si>
  <si>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</si>
  <si>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</si>
  <si>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</si>
  <si>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</si>
  <si>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</si>
  <si>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</si>
  <si>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</si>
  <si>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</si>
  <si>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</si>
  <si>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</si>
  <si>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</si>
  <si>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</si>
  <si>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</si>
  <si>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</si>
  <si>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</si>
  <si>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</si>
  <si>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</si>
  <si>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</si>
  <si>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</si>
  <si>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</si>
  <si>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</si>
  <si>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</si>
  <si>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</si>
  <si>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</si>
  <si>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</si>
  <si>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</si>
  <si>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</si>
  <si>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</si>
  <si>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</si>
  <si>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</si>
  <si>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</si>
  <si>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</si>
  <si>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</si>
  <si>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</si>
  <si>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</si>
  <si>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</si>
  <si>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</si>
  <si>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</si>
  <si>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</si>
  <si>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</si>
  <si>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</si>
  <si>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</si>
  <si>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</si>
  <si>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</si>
  <si>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</si>
  <si>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</si>
  <si>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</si>
  <si>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</si>
  <si>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</si>
  <si>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</si>
  <si>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</si>
  <si>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</si>
  <si>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</si>
  <si>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</si>
  <si>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</si>
  <si>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</si>
  <si>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</si>
  <si>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</si>
  <si>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</si>
  <si>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</si>
  <si>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</si>
  <si>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</si>
  <si>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</si>
  <si>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</si>
  <si>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</si>
  <si>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</si>
  <si>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</si>
  <si>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</si>
  <si>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</si>
  <si>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</si>
  <si>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</si>
  <si>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</si>
  <si>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</si>
  <si>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</si>
  <si>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</si>
  <si>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</si>
  <si>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</si>
  <si>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</si>
  <si>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</si>
  <si>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</si>
  <si>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</si>
  <si>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</si>
  <si>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</si>
  <si>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</si>
  <si>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</si>
  <si>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</si>
  <si>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</si>
  <si>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</si>
  <si>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</si>
  <si>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</si>
  <si>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</si>
  <si>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</si>
  <si>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</si>
  <si>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</si>
  <si>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</si>
  <si>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</si>
  <si>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</si>
  <si>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</si>
  <si>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</si>
  <si>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</si>
  <si>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</si>
  <si>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</si>
  <si>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</si>
  <si>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</si>
  <si>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</si>
  <si>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</si>
  <si>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</si>
  <si>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</si>
  <si>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</si>
  <si>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</si>
  <si>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</si>
  <si>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</si>
  <si>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</si>
  <si>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</si>
  <si>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</si>
  <si>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</si>
  <si>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</si>
  <si>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</si>
  <si>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</si>
  <si>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</si>
  <si>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</si>
  <si>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</si>
  <si>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</si>
  <si>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</si>
  <si>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</si>
  <si>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</si>
  <si>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</si>
  <si>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</si>
  <si>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</si>
  <si>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</si>
  <si>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</si>
  <si>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</si>
  <si>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</si>
  <si>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</si>
  <si>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</si>
  <si>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</si>
  <si>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</si>
  <si>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</si>
  <si>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</si>
  <si>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</si>
  <si>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</si>
  <si>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</si>
  <si>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</si>
  <si>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</si>
  <si>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</si>
  <si>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</si>
  <si>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</si>
  <si>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</si>
  <si>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</si>
  <si>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</si>
  <si>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</si>
  <si>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</si>
  <si>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</si>
  <si>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</si>
  <si>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</si>
  <si>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</si>
  <si>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</si>
  <si>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</si>
  <si>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</si>
  <si>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</si>
  <si>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</si>
  <si>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</si>
  <si>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</si>
  <si>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</si>
  <si>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</si>
  <si>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</si>
  <si>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</si>
  <si>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</si>
  <si>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</si>
  <si>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</si>
  <si>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</si>
  <si>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</si>
  <si>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</si>
  <si>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</si>
  <si>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</si>
  <si>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</si>
  <si>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</si>
  <si>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</si>
  <si>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</si>
  <si>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</si>
  <si>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</si>
  <si>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</si>
  <si>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</si>
  <si>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</si>
  <si>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</si>
  <si>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</si>
  <si>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</si>
  <si>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</si>
  <si>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</si>
  <si>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</si>
  <si>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</si>
  <si>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</si>
  <si>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</si>
  <si>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</si>
  <si>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</si>
  <si>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</si>
  <si>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</si>
  <si>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</si>
  <si>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</si>
  <si>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</si>
  <si>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</si>
  <si>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</si>
  <si>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</si>
  <si>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</si>
  <si>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</si>
  <si>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</si>
  <si>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</si>
  <si>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</si>
  <si>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</si>
  <si>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</si>
  <si>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</si>
  <si>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</si>
  <si>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</si>
  <si>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</si>
  <si>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</si>
  <si>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</si>
  <si>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</si>
  <si>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</si>
  <si>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</si>
  <si>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</si>
  <si>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</si>
  <si>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</si>
  <si>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</si>
  <si>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</si>
  <si>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</si>
  <si>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</si>
  <si>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</si>
  <si>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</si>
  <si>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</si>
  <si>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</si>
  <si>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</si>
  <si>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</si>
  <si>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</si>
  <si>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</si>
  <si>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</si>
  <si>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</si>
  <si>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</si>
  <si>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</si>
  <si>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</si>
  <si>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</si>
  <si>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</si>
  <si>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</si>
  <si>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</si>
  <si>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</si>
  <si>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</si>
  <si>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</si>
  <si>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</si>
  <si>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</si>
  <si>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</si>
  <si>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</si>
  <si>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</si>
  <si>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</si>
  <si>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</si>
  <si>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</si>
  <si>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</si>
  <si>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</si>
  <si>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</si>
  <si>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</si>
  <si>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</si>
  <si>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</si>
  <si>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</si>
  <si>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</si>
  <si>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</si>
  <si>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</si>
  <si>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</si>
  <si>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</si>
  <si>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</si>
  <si>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</si>
  <si>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</si>
  <si>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</si>
  <si>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</si>
  <si>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</si>
  <si>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</si>
  <si>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</si>
  <si>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</si>
  <si>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</si>
  <si>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</si>
  <si>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</si>
  <si>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</si>
  <si>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</si>
  <si>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</si>
  <si>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</si>
  <si>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</si>
  <si>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</si>
  <si>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</si>
  <si>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</si>
  <si>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</si>
  <si>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</si>
  <si>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</si>
  <si>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</si>
  <si>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</si>
  <si>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</si>
  <si>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</si>
  <si>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</si>
  <si>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</si>
  <si>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</si>
  <si>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</si>
  <si>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</si>
  <si>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</si>
  <si>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</si>
  <si>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</si>
  <si>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</si>
  <si>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</si>
  <si>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</si>
  <si>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</si>
  <si>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</si>
  <si>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</si>
  <si>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</si>
  <si>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</si>
  <si>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</si>
  <si>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</si>
  <si>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</si>
  <si>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</si>
  <si>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</si>
  <si>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</si>
  <si>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</si>
  <si>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</si>
  <si>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</si>
  <si>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</si>
  <si>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</si>
  <si>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</si>
  <si>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</si>
  <si>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</si>
  <si>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</si>
  <si>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</si>
  <si>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</si>
  <si>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</si>
  <si>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</si>
  <si>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</si>
  <si>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</si>
  <si>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</si>
  <si>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</si>
  <si>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</si>
  <si>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</si>
  <si>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</si>
  <si>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</si>
  <si>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</si>
  <si>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</si>
  <si>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</si>
  <si>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</si>
  <si>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</si>
  <si>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</si>
  <si>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</si>
  <si>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</si>
  <si>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</si>
  <si>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</si>
  <si>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</si>
  <si>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</si>
  <si>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</si>
  <si>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</si>
  <si>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</si>
  <si>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</si>
  <si>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</si>
  <si>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</si>
  <si>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</si>
  <si>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</si>
  <si>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</si>
  <si>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</si>
  <si>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</si>
  <si>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</si>
  <si>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</si>
  <si>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</si>
  <si>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</si>
  <si>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</si>
  <si>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</si>
  <si>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</si>
  <si>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</si>
  <si>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</si>
  <si>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</si>
  <si>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</si>
  <si>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</si>
  <si>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</si>
  <si>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</si>
  <si>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</si>
  <si>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</si>
  <si>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</si>
  <si>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</si>
  <si>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</si>
  <si>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</si>
  <si>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</si>
  <si>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</si>
  <si>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</si>
  <si>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</si>
  <si>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</si>
  <si>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</si>
  <si>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</si>
  <si>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</si>
  <si>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</si>
  <si>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</si>
  <si>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</si>
  <si>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</si>
  <si>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</si>
  <si>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</si>
  <si>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</si>
  <si>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</si>
  <si>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</si>
  <si>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</si>
  <si>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</si>
  <si>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</si>
  <si>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</si>
  <si>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</si>
  <si>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</si>
  <si>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</si>
  <si>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</si>
  <si>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</si>
  <si>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</si>
  <si>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</si>
  <si>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</si>
  <si>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</si>
  <si>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</si>
  <si>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</si>
  <si>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</si>
  <si>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</si>
  <si>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</si>
  <si>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</si>
  <si>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</si>
  <si>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</si>
  <si>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</si>
  <si>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</si>
  <si>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</si>
  <si>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</si>
  <si>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</si>
  <si>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</si>
  <si>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</si>
  <si>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</si>
  <si>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</si>
  <si>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</si>
  <si>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</si>
  <si>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</si>
  <si>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</si>
  <si>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</si>
  <si>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</si>
  <si>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</si>
  <si>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</si>
  <si>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</si>
  <si>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</si>
  <si>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</si>
  <si>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</si>
  <si>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</si>
  <si>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</si>
  <si>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</si>
  <si>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</si>
  <si>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</si>
  <si>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</si>
  <si>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</si>
  <si>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</si>
  <si>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</si>
  <si>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</si>
  <si>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</si>
  <si>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</si>
  <si>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</si>
  <si>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</si>
  <si>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</si>
  <si>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</si>
  <si>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</si>
  <si>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</si>
  <si>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</si>
  <si>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</si>
  <si>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</si>
  <si>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</si>
  <si>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</si>
  <si>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</si>
  <si>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</si>
  <si>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</si>
  <si>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</si>
  <si>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</si>
  <si>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</si>
  <si>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</si>
  <si>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</si>
  <si>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</si>
  <si>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</si>
  <si>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</si>
  <si>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</si>
  <si>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</si>
  <si>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</si>
  <si>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</si>
  <si>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</si>
  <si>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</si>
  <si>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</si>
  <si>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</si>
  <si>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</si>
  <si>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</si>
  <si>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</si>
  <si>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</si>
  <si>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</si>
  <si>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</si>
  <si>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</si>
  <si>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</si>
  <si>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</si>
  <si>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</si>
  <si>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</si>
  <si>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</si>
  <si>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</si>
  <si>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</si>
  <si>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</si>
  <si>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</si>
  <si>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</si>
  <si>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</si>
  <si>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</si>
  <si>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</si>
  <si>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</si>
  <si>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</si>
  <si>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</si>
  <si>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</si>
  <si>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</si>
  <si>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</si>
  <si>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</si>
  <si>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</si>
  <si>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</si>
  <si>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</si>
  <si>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</si>
  <si>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</si>
  <si>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</si>
  <si>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</si>
  <si>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</si>
  <si>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</si>
  <si>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</si>
  <si>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</si>
  <si>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</si>
  <si>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</si>
  <si>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</si>
  <si>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</si>
  <si>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</si>
  <si>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</si>
  <si>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</si>
  <si>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</si>
  <si>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</si>
  <si>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</si>
  <si>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</si>
  <si>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</si>
  <si>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</si>
  <si>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</si>
  <si>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</si>
  <si>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</si>
  <si>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</si>
  <si>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</si>
  <si>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</si>
  <si>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</si>
  <si>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</si>
  <si>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</si>
  <si>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</si>
  <si>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</si>
  <si>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</si>
  <si>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</si>
  <si>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</si>
  <si>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</si>
  <si>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</si>
  <si>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</si>
  <si>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</si>
  <si>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</si>
  <si>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</si>
  <si>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</si>
  <si>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</si>
  <si>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</si>
  <si>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</si>
  <si>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</si>
  <si>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</si>
  <si>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</si>
  <si>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</si>
  <si>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</si>
  <si>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</si>
  <si>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</si>
  <si>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</si>
  <si>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</si>
  <si>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</si>
  <si>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</si>
  <si>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</si>
  <si>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</si>
  <si>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</si>
  <si>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</si>
  <si>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</si>
  <si>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</si>
  <si>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</si>
  <si>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</si>
  <si>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</si>
  <si>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</si>
  <si>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</si>
  <si>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</si>
  <si>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</si>
  <si>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</si>
  <si>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</si>
  <si>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</si>
  <si>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</si>
  <si>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</si>
  <si>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</si>
  <si>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</si>
  <si>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</si>
  <si>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</si>
  <si>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</si>
  <si>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</si>
  <si>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</si>
  <si>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</si>
  <si>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</si>
  <si>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</si>
  <si>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</si>
  <si>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</si>
  <si>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</si>
  <si>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</si>
  <si>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</si>
  <si>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</si>
  <si>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</si>
  <si>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</si>
  <si>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</si>
  <si>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</si>
  <si>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</si>
  <si>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</si>
  <si>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</si>
  <si>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</si>
  <si>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</si>
  <si>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</si>
  <si>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</si>
  <si>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</si>
  <si>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</si>
  <si>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</si>
  <si>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</si>
  <si>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</si>
  <si>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</si>
  <si>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</si>
  <si>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</si>
  <si>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</si>
  <si>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</si>
  <si>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</si>
  <si>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</si>
  <si>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</si>
  <si>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</si>
  <si>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</si>
  <si>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</si>
  <si>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</si>
  <si>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</si>
  <si>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</si>
  <si>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</si>
  <si>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</si>
  <si>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</si>
  <si>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</si>
  <si>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</si>
  <si>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</si>
  <si>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</si>
  <si>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</si>
  <si>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</si>
  <si>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</si>
  <si>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</si>
  <si>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</si>
  <si>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</si>
  <si>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</si>
  <si>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</si>
  <si>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</si>
  <si>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</si>
  <si>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</si>
  <si>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</si>
  <si>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</si>
  <si>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</si>
  <si>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</si>
  <si>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</si>
  <si>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</si>
  <si>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</si>
  <si>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</si>
  <si>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</si>
  <si>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</si>
  <si>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</si>
  <si>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</si>
  <si>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</si>
  <si>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</si>
  <si>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</si>
  <si>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</si>
  <si>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</si>
  <si>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</si>
  <si>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</si>
  <si>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</si>
  <si>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</si>
  <si>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</si>
  <si>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</si>
  <si>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</si>
  <si>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</si>
  <si>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</si>
  <si>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</si>
  <si>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</si>
  <si>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</si>
  <si>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</si>
  <si>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</si>
  <si>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</si>
  <si>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</si>
  <si>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</si>
  <si>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</si>
  <si>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</si>
  <si>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</si>
  <si>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</si>
  <si>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</si>
  <si>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</si>
  <si>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</si>
  <si>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</si>
  <si>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</si>
  <si>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</si>
  <si>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</si>
  <si>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</si>
  <si>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</si>
  <si>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</si>
  <si>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</si>
  <si>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</si>
  <si>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</si>
  <si>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</si>
  <si>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</si>
  <si>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</si>
  <si>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</si>
  <si>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</si>
  <si>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</si>
  <si>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</si>
  <si>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</si>
  <si>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</si>
  <si>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</si>
  <si>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</si>
  <si>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</si>
  <si>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</si>
  <si>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</si>
  <si>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</si>
  <si>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</si>
  <si>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</si>
  <si>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</si>
  <si>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</si>
  <si>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</si>
  <si>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</si>
  <si>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</si>
  <si>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</si>
  <si>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</si>
  <si>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</si>
  <si>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</si>
  <si>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</si>
  <si>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</si>
  <si>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</si>
  <si>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</si>
  <si>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</si>
  <si>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</si>
  <si>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</si>
  <si>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</si>
  <si>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</si>
  <si>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</si>
  <si>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</si>
  <si>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</si>
  <si>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</si>
  <si>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</si>
  <si>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</si>
  <si>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</si>
  <si>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</si>
  <si>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</si>
  <si>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</si>
  <si>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</si>
  <si>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</si>
  <si>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</si>
  <si>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</si>
  <si>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</si>
  <si>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</si>
  <si>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</si>
  <si>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</si>
  <si>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</si>
  <si>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</si>
  <si>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</si>
  <si>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</si>
  <si>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</si>
  <si>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</si>
  <si>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</si>
  <si>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</si>
  <si>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</si>
  <si>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</si>
  <si>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</si>
  <si>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</si>
  <si>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</si>
  <si>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</si>
  <si>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</si>
  <si>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</si>
  <si>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</si>
  <si>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</si>
  <si>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</si>
  <si>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</si>
  <si>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</si>
  <si>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</si>
  <si>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</si>
  <si>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</si>
  <si>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</si>
  <si>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</si>
  <si>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</si>
  <si>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</si>
  <si>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</si>
  <si>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</si>
  <si>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</si>
  <si>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</si>
  <si>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</si>
  <si>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</si>
  <si>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</si>
  <si>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</si>
  <si>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</si>
  <si>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</si>
  <si>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</si>
  <si>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</si>
  <si>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</si>
  <si>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</si>
  <si>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</si>
  <si>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</si>
  <si>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</si>
  <si>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</si>
  <si>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</si>
  <si>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</si>
  <si>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</si>
  <si>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</si>
  <si>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</si>
  <si>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</si>
  <si>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</si>
  <si>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</si>
  <si>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</si>
  <si>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</si>
  <si>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</si>
  <si>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</si>
  <si>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</si>
  <si>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</si>
  <si>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</si>
  <si>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</si>
  <si>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</si>
  <si>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</si>
  <si>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</si>
  <si>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</si>
  <si>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</si>
  <si>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</si>
  <si>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</si>
  <si>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</si>
  <si>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</si>
  <si>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</si>
  <si>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</si>
  <si>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</si>
  <si>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</si>
  <si>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</si>
  <si>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</si>
  <si>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</si>
  <si>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</si>
  <si>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</si>
  <si>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</si>
  <si>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</si>
  <si>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</si>
  <si>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</si>
  <si>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</si>
  <si>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</si>
  <si>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</si>
  <si>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</si>
  <si>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</si>
  <si>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</si>
  <si>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</si>
  <si>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</si>
  <si>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</si>
  <si>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</si>
  <si>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</si>
  <si>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</si>
  <si>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</si>
  <si>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</si>
  <si>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</si>
  <si>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</si>
  <si>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</si>
  <si>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</si>
  <si>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</si>
  <si>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</si>
  <si>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</si>
  <si>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</si>
  <si>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</si>
  <si>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</si>
  <si>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</si>
  <si>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</si>
  <si>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</si>
  <si>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</si>
  <si>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</si>
  <si>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</si>
  <si>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</si>
  <si>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</si>
  <si>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</si>
  <si>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</si>
  <si>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</si>
  <si>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</si>
  <si>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</si>
  <si>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</si>
  <si>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</si>
  <si>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</si>
  <si>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</si>
  <si>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</si>
  <si>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</si>
  <si>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</si>
  <si>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</si>
  <si>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</si>
  <si>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</si>
  <si>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</si>
  <si>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</si>
  <si>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</si>
  <si>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</si>
  <si>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</si>
  <si>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</si>
  <si>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</si>
  <si>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</si>
  <si>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</si>
  <si>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</si>
  <si>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</si>
  <si>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</si>
  <si>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</si>
  <si>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</si>
  <si>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</si>
  <si>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</si>
  <si>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</si>
  <si>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</si>
  <si>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</si>
  <si>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</si>
  <si>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</si>
  <si>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</si>
  <si>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</si>
  <si>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</si>
  <si>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</si>
  <si>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</si>
  <si>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</si>
  <si>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</si>
  <si>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</si>
  <si>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</si>
  <si>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</si>
  <si>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</si>
  <si>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</si>
  <si>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</si>
  <si>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</si>
  <si>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</si>
  <si>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</si>
  <si>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</si>
  <si>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</si>
  <si>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</si>
  <si>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</si>
  <si>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</si>
  <si>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</si>
  <si>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</si>
  <si>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</si>
  <si>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</si>
  <si>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</si>
  <si>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</si>
  <si>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</si>
  <si>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</si>
  <si>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</si>
  <si>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</si>
  <si>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</si>
  <si>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</si>
  <si>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</si>
  <si>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</si>
  <si>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</si>
  <si>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</si>
  <si>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</si>
  <si>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</si>
  <si>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</si>
  <si>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</si>
  <si>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</si>
  <si>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</si>
  <si>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</si>
  <si>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</si>
  <si>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</si>
  <si>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</si>
  <si>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</si>
  <si>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</si>
  <si>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</si>
  <si>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</si>
  <si>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</si>
  <si>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</si>
  <si>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</si>
  <si>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</si>
  <si>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</si>
  <si>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</si>
  <si>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</si>
  <si>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</si>
  <si>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</si>
  <si>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</si>
  <si>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</si>
  <si>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</si>
  <si>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</si>
  <si>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</si>
  <si>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</si>
  <si>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</si>
  <si>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</si>
  <si>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</si>
  <si>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</si>
  <si>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</si>
  <si>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</si>
  <si>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</si>
  <si>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</si>
  <si>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</si>
  <si>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</si>
  <si>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</si>
  <si>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</si>
  <si>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</si>
  <si>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</si>
  <si>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</si>
  <si>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</si>
  <si>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</si>
  <si>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</si>
  <si>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</si>
  <si>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</si>
  <si>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</si>
  <si>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</si>
  <si>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</si>
  <si>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</si>
  <si>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</si>
  <si>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</si>
  <si>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</si>
  <si>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</si>
  <si>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</si>
  <si>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</si>
  <si>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</si>
  <si>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</si>
  <si>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</si>
  <si>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</si>
  <si>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</si>
  <si>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</si>
  <si>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</si>
  <si>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</si>
  <si>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</si>
  <si>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</si>
  <si>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</si>
  <si>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</si>
  <si>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</si>
  <si>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</si>
  <si>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</si>
  <si>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</si>
  <si>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</si>
  <si>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</si>
  <si>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</si>
  <si>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</si>
  <si>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</si>
  <si>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</si>
  <si>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</si>
  <si>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</si>
  <si>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</si>
  <si>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</si>
  <si>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</si>
  <si>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</si>
  <si>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</si>
  <si>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</si>
  <si>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</si>
  <si>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</si>
  <si>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</si>
  <si>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</si>
  <si>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</si>
  <si>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</si>
  <si>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</si>
  <si>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</si>
  <si>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</si>
  <si>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</si>
  <si>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</si>
  <si>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</si>
  <si>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</si>
  <si>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</si>
  <si>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</si>
  <si>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</si>
  <si>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</si>
  <si>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</si>
  <si>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</si>
  <si>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</si>
  <si>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</si>
  <si>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</si>
  <si>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</si>
  <si>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</si>
  <si>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</si>
  <si>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</si>
  <si>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</si>
  <si>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</si>
  <si>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</si>
  <si>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</si>
  <si>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</si>
  <si>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</si>
  <si>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</si>
  <si>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</si>
  <si>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</si>
  <si>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</si>
  <si>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</si>
  <si>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</si>
  <si>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</si>
  <si>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</si>
  <si>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</si>
  <si>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</si>
  <si>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</si>
  <si>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</si>
  <si>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</si>
  <si>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</si>
  <si>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</si>
  <si>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</si>
  <si>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</si>
  <si>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</si>
  <si>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</si>
  <si>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</si>
  <si>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</si>
  <si>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</si>
  <si>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</si>
  <si>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</si>
  <si>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</si>
  <si>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</si>
  <si>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</si>
  <si>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</si>
  <si>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</si>
  <si>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</si>
  <si>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</si>
  <si>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</si>
  <si>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</si>
  <si>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</si>
  <si>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</si>
  <si>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</si>
  <si>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</si>
  <si>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</si>
  <si>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</si>
  <si>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</si>
  <si>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</si>
  <si>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</si>
  <si>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</si>
  <si>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</si>
  <si>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</si>
  <si>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</si>
  <si>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</si>
  <si>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</si>
  <si>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</si>
  <si>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</si>
  <si>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</si>
  <si>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</si>
  <si>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</si>
  <si>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</si>
  <si>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</si>
  <si>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</si>
  <si>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</si>
  <si>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</si>
  <si>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</si>
  <si>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</si>
  <si>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</si>
  <si>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</si>
  <si>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</si>
  <si>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</si>
  <si>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</si>
  <si>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</si>
  <si>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</si>
  <si>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</si>
  <si>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</si>
  <si>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</si>
  <si>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</si>
  <si>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</si>
  <si>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</si>
  <si>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</si>
  <si>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</si>
  <si>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</si>
  <si>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</si>
  <si>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</si>
  <si>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</si>
  <si>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</si>
  <si>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</si>
  <si>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</si>
  <si>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</si>
  <si>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</si>
  <si>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</si>
  <si>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</si>
  <si>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</si>
  <si>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</si>
  <si>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</si>
  <si>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</si>
  <si>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</si>
  <si>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</si>
  <si>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</si>
  <si>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</si>
  <si>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</si>
  <si>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</si>
  <si>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</si>
  <si>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</si>
  <si>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</si>
  <si>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</si>
  <si>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</si>
  <si>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</si>
  <si>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</si>
  <si>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</si>
  <si>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</si>
  <si>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</si>
  <si>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</si>
  <si>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</si>
  <si>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</si>
  <si>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</si>
  <si>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</si>
  <si>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</si>
  <si>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</si>
  <si>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</si>
  <si>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</si>
  <si>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</si>
  <si>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</si>
  <si>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</si>
  <si>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</si>
  <si>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</si>
  <si>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</si>
  <si>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</si>
  <si>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</si>
  <si>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</si>
  <si>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</si>
  <si>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</si>
  <si>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</si>
  <si>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</si>
  <si>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</si>
  <si>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</si>
  <si>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</si>
  <si>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</si>
  <si>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</si>
  <si>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</si>
  <si>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</si>
  <si>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</si>
  <si>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</si>
  <si>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</si>
  <si>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</si>
  <si>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</si>
  <si>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</si>
  <si>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</si>
  <si>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</si>
  <si>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</si>
  <si>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</si>
  <si>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</si>
  <si>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</si>
  <si>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</si>
  <si>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</si>
  <si>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</si>
  <si>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</si>
  <si>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</si>
  <si>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</si>
  <si>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</si>
  <si>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</si>
  <si>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</si>
  <si>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</si>
  <si>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</si>
  <si>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</si>
  <si>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</si>
  <si>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</si>
  <si>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</si>
  <si>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</si>
  <si>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</si>
  <si>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</si>
  <si>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</si>
  <si>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</si>
  <si>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</si>
  <si>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</si>
  <si>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</si>
  <si>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</si>
  <si>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</si>
  <si>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</si>
  <si>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</si>
  <si>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</si>
  <si>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</si>
  <si>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</si>
  <si>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</si>
  <si>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</si>
  <si>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</si>
  <si>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</si>
  <si>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</si>
  <si>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</si>
  <si>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</si>
  <si>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</si>
  <si>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</si>
  <si>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</si>
  <si>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</si>
  <si>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</si>
  <si>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</si>
  <si>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</si>
  <si>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</si>
  <si>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</si>
  <si>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</si>
  <si>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</si>
  <si>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</si>
  <si>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</si>
  <si>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</si>
  <si>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</si>
  <si>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</si>
  <si>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</si>
  <si>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</si>
  <si>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</si>
  <si>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</si>
  <si>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</si>
  <si>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</si>
  <si>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</si>
  <si>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</si>
  <si>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</si>
  <si>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</si>
  <si>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</si>
  <si>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</si>
  <si>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</si>
  <si>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</si>
  <si>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</si>
  <si>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</si>
  <si>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</si>
  <si>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</si>
  <si>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</si>
  <si>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</si>
  <si>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</si>
  <si>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</si>
  <si>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</si>
  <si>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</si>
  <si>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</si>
  <si>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</si>
  <si>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</si>
  <si>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</si>
  <si>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</si>
  <si>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</si>
  <si>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</si>
  <si>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</si>
  <si>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</si>
  <si>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</si>
  <si>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</si>
  <si>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</si>
  <si>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</si>
  <si>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</si>
  <si>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</si>
  <si>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</si>
  <si>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</si>
  <si>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</si>
  <si>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</si>
  <si>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</si>
  <si>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</si>
  <si>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</si>
  <si>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</si>
  <si>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</si>
  <si>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</si>
  <si>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</si>
  <si>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</si>
  <si>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</si>
  <si>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</si>
  <si>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</si>
  <si>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</si>
  <si>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</si>
  <si>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</si>
  <si>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</si>
  <si>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</si>
  <si>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</si>
  <si>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</si>
  <si>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</si>
  <si>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</si>
  <si>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</si>
  <si>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</si>
  <si>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</si>
  <si>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</si>
  <si>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</si>
  <si>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</si>
  <si>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</si>
  <si>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</si>
  <si>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</si>
  <si>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</si>
  <si>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</si>
  <si>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</si>
  <si>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</si>
  <si>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</si>
  <si>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</si>
  <si>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</si>
  <si>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</si>
  <si>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</si>
  <si>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</si>
  <si>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</si>
  <si>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</si>
  <si>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</si>
  <si>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</si>
  <si>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</si>
  <si>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</si>
  <si>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</si>
  <si>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</si>
  <si>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</si>
  <si>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</si>
  <si>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</si>
  <si>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</si>
  <si>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</si>
  <si>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</si>
  <si>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</si>
  <si>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</si>
  <si>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</si>
  <si>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</si>
  <si>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</si>
  <si>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</si>
  <si>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</si>
  <si>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</si>
  <si>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</si>
  <si>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</si>
  <si>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</si>
  <si>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</si>
  <si>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</si>
  <si>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</si>
  <si>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</si>
  <si>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</si>
  <si>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</si>
  <si>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</si>
  <si>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</si>
  <si>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</si>
  <si>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</si>
  <si>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</si>
  <si>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</si>
  <si>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</si>
  <si>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</si>
  <si>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</si>
  <si>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</si>
  <si>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</si>
  <si>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</si>
  <si>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</si>
  <si>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</si>
  <si>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</si>
  <si>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</si>
  <si>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</si>
  <si>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</si>
  <si>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</si>
  <si>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</si>
  <si>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</si>
  <si>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</si>
  <si>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</si>
  <si>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</si>
  <si>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</si>
  <si>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</si>
  <si>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</si>
  <si>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</si>
  <si>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</si>
  <si>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</si>
  <si>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</si>
  <si>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</si>
  <si>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</si>
  <si>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</si>
  <si>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</si>
  <si>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</si>
  <si>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</si>
  <si>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</si>
  <si>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</si>
  <si>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</si>
  <si>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</si>
  <si>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</si>
  <si>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</si>
  <si>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</si>
  <si>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</si>
  <si>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</si>
  <si>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</si>
  <si>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</si>
  <si>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</si>
  <si>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</si>
  <si>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</si>
  <si>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</si>
  <si>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</si>
  <si>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</si>
  <si>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</si>
  <si>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</si>
  <si>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</si>
  <si>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</si>
  <si>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</si>
  <si>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</si>
  <si>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</si>
  <si>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</si>
  <si>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</si>
  <si>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</si>
  <si>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</si>
  <si>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</si>
  <si>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</si>
  <si>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</si>
  <si>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</si>
  <si>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</si>
  <si>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</si>
  <si>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</si>
  <si>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</si>
  <si>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</si>
  <si>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</si>
  <si>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</si>
  <si>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</si>
  <si>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</si>
  <si>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</si>
  <si>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</si>
  <si>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</si>
  <si>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</si>
  <si>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</si>
  <si>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</si>
  <si>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</si>
  <si>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</si>
  <si>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</si>
  <si>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</si>
  <si>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</si>
  <si>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</si>
  <si>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</si>
  <si>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</si>
  <si>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</si>
  <si>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</si>
  <si>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</si>
  <si>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</si>
  <si>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</si>
  <si>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</si>
  <si>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</si>
  <si>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</si>
  <si>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</si>
  <si>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</si>
  <si>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</si>
  <si>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</si>
  <si>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</si>
  <si>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</si>
  <si>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</si>
  <si>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</si>
  <si>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</si>
  <si>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</si>
  <si>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</si>
  <si>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</si>
  <si>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</si>
  <si>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</si>
  <si>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</si>
  <si>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</si>
  <si>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</si>
  <si>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</si>
  <si>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</si>
  <si>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</si>
  <si>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</si>
  <si>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</si>
  <si>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</si>
  <si>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</si>
  <si>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</si>
  <si>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</si>
  <si>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</si>
  <si>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</si>
  <si>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</si>
  <si>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</si>
  <si>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</si>
  <si>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</si>
  <si>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</si>
  <si>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</si>
  <si>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</si>
  <si>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</si>
  <si>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</si>
  <si>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</si>
  <si>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</si>
  <si>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</si>
  <si>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</si>
  <si>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</si>
  <si>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</si>
  <si>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</si>
  <si>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</si>
  <si>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</si>
  <si>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</si>
  <si>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</si>
  <si>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</si>
  <si>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</si>
  <si>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</si>
  <si>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</si>
  <si>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</si>
  <si>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</si>
  <si>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</si>
  <si>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</si>
  <si>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</si>
  <si>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</si>
  <si>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</si>
  <si>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</si>
  <si>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</si>
  <si>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</si>
  <si>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</si>
  <si>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</si>
  <si>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</si>
  <si>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</si>
  <si>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</si>
  <si>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</si>
  <si>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</si>
  <si>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</si>
  <si>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</si>
  <si>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</si>
  <si>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</si>
  <si>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</si>
  <si>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</si>
  <si>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</si>
  <si>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</si>
  <si>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</si>
  <si>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</si>
  <si>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</si>
  <si>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</si>
  <si>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</si>
  <si>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</si>
  <si>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</si>
  <si>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</si>
  <si>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</si>
  <si>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</si>
  <si>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</si>
  <si>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</si>
  <si>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</si>
  <si>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</si>
  <si>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</si>
  <si>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</si>
  <si>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</si>
  <si>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</si>
  <si>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</si>
  <si>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</si>
  <si>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</si>
  <si>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</si>
  <si>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</si>
  <si>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</si>
  <si>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</si>
  <si>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</si>
  <si>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</si>
  <si>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</si>
  <si>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</si>
  <si>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</si>
  <si>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</si>
  <si>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</si>
  <si>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</si>
  <si>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</si>
  <si>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</si>
  <si>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</si>
  <si>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</si>
  <si>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</si>
  <si>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</si>
  <si>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</si>
  <si>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</si>
  <si>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</si>
  <si>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</si>
  <si>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</si>
  <si>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</si>
  <si>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</si>
  <si>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</si>
  <si>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</si>
  <si>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</si>
  <si>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</si>
  <si>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</si>
  <si>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</si>
  <si>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</si>
  <si>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</si>
  <si>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</si>
  <si>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</si>
  <si>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</si>
  <si>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</si>
  <si>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</si>
  <si>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</si>
  <si>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</si>
  <si>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</si>
  <si>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</si>
  <si>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</si>
  <si>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</si>
  <si>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</si>
  <si>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</si>
  <si>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</si>
  <si>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</si>
  <si>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</si>
  <si>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</si>
  <si>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</si>
  <si>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</si>
  <si>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</si>
  <si>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</si>
  <si>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</si>
  <si>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</si>
  <si>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</si>
  <si>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</si>
  <si>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</si>
  <si>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</si>
  <si>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</si>
  <si>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</si>
  <si>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</si>
  <si>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</si>
  <si>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</si>
  <si>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</si>
  <si>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</si>
  <si>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</si>
  <si>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</si>
  <si>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</si>
  <si>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</si>
  <si>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</si>
  <si>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</si>
  <si>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</si>
  <si>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</si>
  <si>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</si>
  <si>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</si>
  <si>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</si>
  <si>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</si>
  <si>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</si>
  <si>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</si>
  <si>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</si>
  <si>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</si>
  <si>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</si>
  <si>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</si>
  <si>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</si>
  <si>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</si>
  <si>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</si>
  <si>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</si>
  <si>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</si>
  <si>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</si>
  <si>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</si>
  <si>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</si>
  <si>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</si>
  <si>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</si>
  <si>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</si>
  <si>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</si>
  <si>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</si>
  <si>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</si>
  <si>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</si>
  <si>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</si>
  <si>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</si>
  <si>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</si>
  <si>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</si>
  <si>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</si>
  <si>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</si>
  <si>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</si>
  <si>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</si>
  <si>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</si>
  <si>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</si>
  <si>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</si>
  <si>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</si>
  <si>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</si>
  <si>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</si>
  <si>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</si>
  <si>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</si>
  <si>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</si>
  <si>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</si>
  <si>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</si>
  <si>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</si>
  <si>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</si>
  <si>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</si>
  <si>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</si>
  <si>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</si>
  <si>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</si>
  <si>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</si>
  <si>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</si>
  <si>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</si>
  <si>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</si>
  <si>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</si>
  <si>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</si>
  <si>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</si>
  <si>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</si>
  <si>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</si>
  <si>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</si>
  <si>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</si>
  <si>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</si>
  <si>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</si>
  <si>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</si>
  <si>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</si>
  <si>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</si>
  <si>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</si>
  <si>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</si>
  <si>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</si>
  <si>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</si>
  <si>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</si>
  <si>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</si>
  <si>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</si>
  <si>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</si>
  <si>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</si>
  <si>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</si>
  <si>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</si>
  <si>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</si>
  <si>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</si>
  <si>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</si>
  <si>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</si>
  <si>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</si>
  <si>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</si>
  <si>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</si>
  <si>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</si>
  <si>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</si>
  <si>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</si>
  <si>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</si>
  <si>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</si>
  <si>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</si>
  <si>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</si>
  <si>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</si>
  <si>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</si>
  <si>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</si>
  <si>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</si>
  <si>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</si>
  <si>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</si>
  <si>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</si>
  <si>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</si>
  <si>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</si>
  <si>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</si>
  <si>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</si>
  <si>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</si>
  <si>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</si>
  <si>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</si>
  <si>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</si>
  <si>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</si>
  <si>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</si>
  <si>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</si>
  <si>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</si>
  <si>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</si>
  <si>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</si>
  <si>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</si>
  <si>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</si>
  <si>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</si>
  <si>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</si>
  <si>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</si>
  <si>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</si>
  <si>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</si>
  <si>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</si>
  <si>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</si>
  <si>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</si>
  <si>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</si>
  <si>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</si>
  <si>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</si>
  <si>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</si>
  <si>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</si>
  <si>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</si>
  <si>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</si>
  <si>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</si>
  <si>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</si>
  <si>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</si>
  <si>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</si>
  <si>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</si>
  <si>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</si>
  <si>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</si>
  <si>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</si>
  <si>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</si>
  <si>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</si>
  <si>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</si>
  <si>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</si>
  <si>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</si>
  <si>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</si>
  <si>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</si>
  <si>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</si>
  <si>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</si>
  <si>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</si>
  <si>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</si>
  <si>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</si>
  <si>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</si>
  <si>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</si>
  <si>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</si>
  <si>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</si>
  <si>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</si>
  <si>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</si>
  <si>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</si>
  <si>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</si>
  <si>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</si>
  <si>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</si>
  <si>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</si>
  <si>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</si>
  <si>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</si>
  <si>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</si>
  <si>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</si>
  <si>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</si>
  <si>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</si>
  <si>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</si>
  <si>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</si>
  <si>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</si>
  <si>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</si>
  <si>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</si>
  <si>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</si>
  <si>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</si>
  <si>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</si>
  <si>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</si>
  <si>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</si>
  <si>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</si>
  <si>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</si>
  <si>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</si>
  <si>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</si>
  <si>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</si>
  <si>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</si>
  <si>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</si>
  <si>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</si>
  <si>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</si>
  <si>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</si>
  <si>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</si>
  <si>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</si>
  <si>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</si>
  <si>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</si>
  <si>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</si>
  <si>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</si>
  <si>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</si>
  <si>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</si>
  <si>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</si>
  <si>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</si>
  <si>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</si>
  <si>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</si>
  <si>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</si>
  <si>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</si>
  <si>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</si>
  <si>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</si>
  <si>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</si>
  <si>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</si>
  <si>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</si>
  <si>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</si>
  <si>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</si>
  <si>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</si>
  <si>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</si>
  <si>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</si>
  <si>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</si>
  <si>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</si>
  <si>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</si>
  <si>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</si>
  <si>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</si>
  <si>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</si>
  <si>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</si>
  <si>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</si>
  <si>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</si>
  <si>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</si>
  <si>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</si>
  <si>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</si>
  <si>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</si>
  <si>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</si>
  <si>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</si>
  <si>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</si>
  <si>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</si>
  <si>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</si>
  <si>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</si>
  <si>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</si>
  <si>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</si>
  <si>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</si>
  <si>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</si>
  <si>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</si>
  <si>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</si>
  <si>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</si>
  <si>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</si>
  <si>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</si>
  <si>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</si>
  <si>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</si>
  <si>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</si>
  <si>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</si>
  <si>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</si>
  <si>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</si>
  <si>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</si>
  <si>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</si>
  <si>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</si>
  <si>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</si>
  <si>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</si>
  <si>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</si>
  <si>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</si>
  <si>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</si>
  <si>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</si>
  <si>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</si>
  <si>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</si>
  <si>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</si>
  <si>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</si>
  <si>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</si>
  <si>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</si>
  <si>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</si>
  <si>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</si>
  <si>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</si>
  <si>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</si>
  <si>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</si>
  <si>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</si>
  <si>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</si>
  <si>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</si>
  <si>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</si>
  <si>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</si>
  <si>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</si>
  <si>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</si>
  <si>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</si>
  <si>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</si>
  <si>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</si>
  <si>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</si>
  <si>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</si>
  <si>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</si>
  <si>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</si>
  <si>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</si>
  <si>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</si>
  <si>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</si>
  <si>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</si>
  <si>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</si>
  <si>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</si>
  <si>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</si>
  <si>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</si>
  <si>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</si>
  <si>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</si>
  <si>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</si>
  <si>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</si>
  <si>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</si>
  <si>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</si>
  <si>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</si>
  <si>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</si>
  <si>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</si>
  <si>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</si>
  <si>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</si>
  <si>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</si>
  <si>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</si>
  <si>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</si>
  <si>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</si>
  <si>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</si>
  <si>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</si>
  <si>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</si>
  <si>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</si>
  <si>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</si>
  <si>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</si>
  <si>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</si>
  <si>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</si>
  <si>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</si>
  <si>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</si>
  <si>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</si>
  <si>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</si>
  <si>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</si>
  <si>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</si>
  <si>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</si>
  <si>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</si>
  <si>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</si>
  <si>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</si>
  <si>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</si>
  <si>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</si>
  <si>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</si>
  <si>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</si>
  <si>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</si>
  <si>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</si>
  <si>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</si>
  <si>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</si>
  <si>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</si>
  <si>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</si>
  <si>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</si>
  <si>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</si>
  <si>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</si>
  <si>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</si>
  <si>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</si>
  <si>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</si>
  <si>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</si>
  <si>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</si>
  <si>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</si>
  <si>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</si>
  <si>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</si>
  <si>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</si>
  <si>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</si>
  <si>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</si>
  <si>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</si>
  <si>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</si>
  <si>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</si>
  <si>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</si>
  <si>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</si>
  <si>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</si>
  <si>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</si>
  <si>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</si>
  <si>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</si>
  <si>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</si>
  <si>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</si>
  <si>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</si>
  <si>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</si>
  <si>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</si>
  <si>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</si>
  <si>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</si>
  <si>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</si>
  <si>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</si>
  <si>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</si>
  <si>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</si>
  <si>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</si>
  <si>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</si>
  <si>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</si>
  <si>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</si>
  <si>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</si>
  <si>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</si>
  <si>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</si>
  <si>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</si>
  <si>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</si>
  <si>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</si>
  <si>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</si>
  <si>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</si>
  <si>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</si>
  <si>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</si>
  <si>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</si>
  <si>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</si>
  <si>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</si>
  <si>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</si>
  <si>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</si>
  <si>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</si>
  <si>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</si>
  <si>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</si>
  <si>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</si>
  <si>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</si>
  <si>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</si>
  <si>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</si>
  <si>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</si>
  <si>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</si>
  <si>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</si>
  <si>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</si>
  <si>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</si>
  <si>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</si>
  <si>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</si>
  <si>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</si>
  <si>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</si>
  <si>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</si>
  <si>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</si>
  <si>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</si>
  <si>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</si>
  <si>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</si>
  <si>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</si>
  <si>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</si>
  <si>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</si>
  <si>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</si>
  <si>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</si>
  <si>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</si>
  <si>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</si>
  <si>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</si>
  <si>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</si>
  <si>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</si>
  <si>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</si>
  <si>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</si>
  <si>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</si>
  <si>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</si>
  <si>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</si>
  <si>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</si>
  <si>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</si>
  <si>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</si>
  <si>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</si>
  <si>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</si>
  <si>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</si>
  <si>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</si>
  <si>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</si>
  <si>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</si>
  <si>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</si>
  <si>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</si>
  <si>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</si>
  <si>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</si>
  <si>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</si>
  <si>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</si>
  <si>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</si>
  <si>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</si>
  <si>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</si>
  <si>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</si>
  <si>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</si>
  <si>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</si>
  <si>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</si>
  <si>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</si>
  <si>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</si>
  <si>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</si>
  <si>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</si>
  <si>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</si>
  <si>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</si>
  <si>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</si>
  <si>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</si>
  <si>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</si>
  <si>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</si>
  <si>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</si>
  <si>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</si>
  <si>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</si>
  <si>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</si>
  <si>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</si>
  <si>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</si>
  <si>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</si>
  <si>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</si>
  <si>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</si>
  <si>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</si>
  <si>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</si>
  <si>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</si>
  <si>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</si>
  <si>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</si>
  <si>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</si>
  <si>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</si>
  <si>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</si>
  <si>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</si>
  <si>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</si>
  <si>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</si>
  <si>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</si>
  <si>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</si>
  <si>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</si>
  <si>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</si>
  <si>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</si>
  <si>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</si>
  <si>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</si>
  <si>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</si>
  <si>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</si>
  <si>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</si>
  <si>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</si>
  <si>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</si>
  <si>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</si>
  <si>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</si>
  <si>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</si>
  <si>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</si>
  <si>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</si>
  <si>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</si>
  <si>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</si>
  <si>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</si>
  <si>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</si>
  <si>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</si>
  <si>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</si>
  <si>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</si>
  <si>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</si>
  <si>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</si>
  <si>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</si>
  <si>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</si>
  <si>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</si>
  <si>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</si>
  <si>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</si>
  <si>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</si>
  <si>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</si>
  <si>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</si>
  <si>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</si>
  <si>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</si>
  <si>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</si>
  <si>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</si>
  <si>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</si>
  <si>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</si>
  <si>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</si>
  <si>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</si>
  <si>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</si>
  <si>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</si>
  <si>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</si>
  <si>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</si>
  <si>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</si>
  <si>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</si>
  <si>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</si>
  <si>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</si>
  <si>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</si>
  <si>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</si>
  <si>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</si>
  <si>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</si>
  <si>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</si>
  <si>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</si>
  <si>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</si>
  <si>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</si>
  <si>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</si>
  <si>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</si>
  <si>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</si>
  <si>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</si>
  <si>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</si>
  <si>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</si>
  <si>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</si>
  <si>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</si>
  <si>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</si>
  <si>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</si>
  <si>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</si>
  <si>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</si>
  <si>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</si>
  <si>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</si>
  <si>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</si>
  <si>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</si>
  <si>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</si>
  <si>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</si>
  <si>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</si>
  <si>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</si>
  <si>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</si>
  <si>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</si>
  <si>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</si>
  <si>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</si>
  <si>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</si>
  <si>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</si>
  <si>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</si>
  <si>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</si>
  <si>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</si>
  <si>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</si>
  <si>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</si>
  <si>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</si>
  <si>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</si>
  <si>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</si>
  <si>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</si>
  <si>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</si>
  <si>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</si>
  <si>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</si>
  <si>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</si>
  <si>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</si>
  <si>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</si>
  <si>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</si>
  <si>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</si>
  <si>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</si>
  <si>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</si>
  <si>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</si>
  <si>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</si>
  <si>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</si>
  <si>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</si>
  <si>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</si>
  <si>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</si>
  <si>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</si>
  <si>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</si>
  <si>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</si>
  <si>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</si>
  <si>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</si>
  <si>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</si>
  <si>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</si>
  <si>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</si>
  <si>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</si>
  <si>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</si>
  <si>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</si>
  <si>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</si>
  <si>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</si>
  <si>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</si>
  <si>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</si>
  <si>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</si>
  <si>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</si>
  <si>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</si>
  <si>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</si>
  <si>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</si>
  <si>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</si>
  <si>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</si>
  <si>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</si>
  <si>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</si>
  <si>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</si>
  <si>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</si>
  <si>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</si>
  <si>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</si>
  <si>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</si>
  <si>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</si>
  <si>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</si>
  <si>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</si>
  <si>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</si>
  <si>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</si>
  <si>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</si>
  <si>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</si>
  <si>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</si>
  <si>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</si>
  <si>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</si>
  <si>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</si>
  <si>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</si>
  <si>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</si>
  <si>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</si>
  <si>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</si>
  <si>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</si>
  <si>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</si>
  <si>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</si>
  <si>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</si>
  <si>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</si>
  <si>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</si>
  <si>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</si>
  <si>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</si>
  <si>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</si>
  <si>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</si>
  <si>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</si>
  <si>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</si>
  <si>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</si>
  <si>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</si>
  <si>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</si>
  <si>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</si>
  <si>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</si>
  <si>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</si>
  <si>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</si>
  <si>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</si>
  <si>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</si>
  <si>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</si>
  <si>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</si>
  <si>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</si>
  <si>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</si>
  <si>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</si>
  <si>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</si>
  <si>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</si>
  <si>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</si>
  <si>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</si>
  <si>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</si>
  <si>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</si>
  <si>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</si>
  <si>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</si>
  <si>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</si>
  <si>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</si>
  <si>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</si>
  <si>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</si>
  <si>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</si>
  <si>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</si>
  <si>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</si>
  <si>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</si>
  <si>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</si>
  <si>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</si>
  <si>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</si>
  <si>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</si>
  <si>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</si>
  <si>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</si>
  <si>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</si>
  <si>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</si>
  <si>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</si>
  <si>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</si>
  <si>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</si>
  <si>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</si>
  <si>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</si>
  <si>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</si>
  <si>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</si>
  <si>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</si>
  <si>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</si>
  <si>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</si>
  <si>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</si>
  <si>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</si>
  <si>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</si>
  <si>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</si>
  <si>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</si>
  <si>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</si>
  <si>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</si>
  <si>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</si>
  <si>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</si>
  <si>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</si>
  <si>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</si>
  <si>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</si>
  <si>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</si>
  <si>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</si>
  <si>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</si>
  <si>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</si>
  <si>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</si>
  <si>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</si>
  <si>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</si>
  <si>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</si>
  <si>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</si>
  <si>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</si>
  <si>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</si>
  <si>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</si>
  <si>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</si>
  <si>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</si>
  <si>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</si>
  <si>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</si>
  <si>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</si>
  <si>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</si>
  <si>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</si>
  <si>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</si>
  <si>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</si>
  <si>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</si>
  <si>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</si>
  <si>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</si>
  <si>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</si>
  <si>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</si>
  <si>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</si>
  <si>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</si>
  <si>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</si>
  <si>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</si>
  <si>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</si>
  <si>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</si>
  <si>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</si>
  <si>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</si>
  <si>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</si>
  <si>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</si>
  <si>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</si>
  <si>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</si>
  <si>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</si>
  <si>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</si>
  <si>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</si>
  <si>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</si>
  <si>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</si>
  <si>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</si>
  <si>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</si>
  <si>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</si>
  <si>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</si>
  <si>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</si>
  <si>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</si>
  <si>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</si>
  <si>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</si>
  <si>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</si>
  <si>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</si>
  <si>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</si>
  <si>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</si>
  <si>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</si>
  <si>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</si>
  <si>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</si>
  <si>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</si>
  <si>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</si>
  <si>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</si>
  <si>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</si>
  <si>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</si>
  <si>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</si>
  <si>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</si>
  <si>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</si>
  <si>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</si>
  <si>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</si>
  <si>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</si>
  <si>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</si>
  <si>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</si>
  <si>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</si>
  <si>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</si>
  <si>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</si>
  <si>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</si>
  <si>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</si>
  <si>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</si>
  <si>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</si>
  <si>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</si>
  <si>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</si>
  <si>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</si>
  <si>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</si>
  <si>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</si>
  <si>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</si>
  <si>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</si>
  <si>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</si>
  <si>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</si>
  <si>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</si>
  <si>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</si>
  <si>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</si>
  <si>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</si>
  <si>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</si>
  <si>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</si>
  <si>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</si>
  <si>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</si>
  <si>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</si>
  <si>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</si>
  <si>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</si>
  <si>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</si>
  <si>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</si>
  <si>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</si>
  <si>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</si>
  <si>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</si>
  <si>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</si>
  <si>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</si>
  <si>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</si>
  <si>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</si>
  <si>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</si>
  <si>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</si>
  <si>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</si>
  <si>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</si>
  <si>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</si>
  <si>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</si>
  <si>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</si>
  <si>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</si>
  <si>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</si>
  <si>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</si>
  <si>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</si>
  <si>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</si>
  <si>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</si>
  <si>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</si>
  <si>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</si>
  <si>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</si>
  <si>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</si>
  <si>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</si>
  <si>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</si>
  <si>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</si>
  <si>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</si>
  <si>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</si>
  <si>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</si>
  <si>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</si>
  <si>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</si>
  <si>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</si>
  <si>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</si>
  <si>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</si>
  <si>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</si>
  <si>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</si>
  <si>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</si>
  <si>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</si>
  <si>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</si>
  <si>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</si>
  <si>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</si>
  <si>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</si>
  <si>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</si>
  <si>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</si>
  <si>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</si>
  <si>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</si>
  <si>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</si>
  <si>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</si>
  <si>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</si>
  <si>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</si>
  <si>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</si>
  <si>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</si>
  <si>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</si>
  <si>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</si>
  <si>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</si>
  <si>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</si>
  <si>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</si>
  <si>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</si>
  <si>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</si>
  <si>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</si>
  <si>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</si>
  <si>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</si>
  <si>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</si>
  <si>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</si>
  <si>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</si>
  <si>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</si>
  <si>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</si>
  <si>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</si>
  <si>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</si>
  <si>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</si>
  <si>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</si>
  <si>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</si>
  <si>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</si>
  <si>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</si>
  <si>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</si>
  <si>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</si>
  <si>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</si>
  <si>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</si>
  <si>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</si>
  <si>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</si>
  <si>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</si>
  <si>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</si>
  <si>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</si>
  <si>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</si>
  <si>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</si>
  <si>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</si>
  <si>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</si>
  <si>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</si>
  <si>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</si>
  <si>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</si>
  <si>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</si>
  <si>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</si>
  <si>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</si>
  <si>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</si>
  <si>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</si>
  <si>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</si>
  <si>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</si>
  <si>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</si>
  <si>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</si>
  <si>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</si>
  <si>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</si>
  <si>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</si>
  <si>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</si>
  <si>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</si>
  <si>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</si>
  <si>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</si>
  <si>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</si>
  <si>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</si>
  <si>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</si>
  <si>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</si>
  <si>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</si>
  <si>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</si>
  <si>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</si>
  <si>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</si>
  <si>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</si>
  <si>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</si>
  <si>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</si>
  <si>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</si>
  <si>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</si>
  <si>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</si>
  <si>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</si>
  <si>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</si>
  <si>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</si>
  <si>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</si>
  <si>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</si>
  <si>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</si>
  <si>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</si>
  <si>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</si>
  <si>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</si>
  <si>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</si>
  <si>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</si>
  <si>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</si>
  <si>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</si>
  <si>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</si>
  <si>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</si>
  <si>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</si>
  <si>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</si>
  <si>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</si>
  <si>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</si>
  <si>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</si>
  <si>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</si>
  <si>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</si>
  <si>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</si>
  <si>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</si>
  <si>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</si>
  <si>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</si>
  <si>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</si>
  <si>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</si>
  <si>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</si>
  <si>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</si>
  <si>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</si>
  <si>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</si>
  <si>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</si>
  <si>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</si>
  <si>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</si>
  <si>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</si>
  <si>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</si>
  <si>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</si>
  <si>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</si>
  <si>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</si>
  <si>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</si>
  <si>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</si>
  <si>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</si>
  <si>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</si>
  <si>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</si>
  <si>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</si>
  <si>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</si>
  <si>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</si>
  <si>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</si>
  <si>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</si>
  <si>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</si>
  <si>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</si>
  <si>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</si>
  <si>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</si>
  <si>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</si>
  <si>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</si>
  <si>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</si>
  <si>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</si>
  <si>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</si>
  <si>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</si>
  <si>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</si>
  <si>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</si>
  <si>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</si>
  <si>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</si>
  <si>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</si>
  <si>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</si>
  <si>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</si>
  <si>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</si>
  <si>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</si>
  <si>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</si>
  <si>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</si>
  <si>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</si>
  <si>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</si>
  <si>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</si>
  <si>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</si>
  <si>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</si>
  <si>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</si>
  <si>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</si>
  <si>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</si>
  <si>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</si>
  <si>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</si>
  <si>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</si>
  <si>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</si>
  <si>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</si>
  <si>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</si>
  <si>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</si>
  <si>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</si>
  <si>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</si>
  <si>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</si>
  <si>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</si>
  <si>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</si>
  <si>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</si>
  <si>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</si>
  <si>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</si>
  <si>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</si>
  <si>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</si>
  <si>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</si>
  <si>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</si>
  <si>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</si>
  <si>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</si>
  <si>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</si>
  <si>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</si>
  <si>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</si>
  <si>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</si>
  <si>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</si>
  <si>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</si>
  <si>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</si>
  <si>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</si>
  <si>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</si>
  <si>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</si>
  <si>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</si>
  <si>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</si>
  <si>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</si>
  <si>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</si>
  <si>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</si>
  <si>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</si>
  <si>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</si>
  <si>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</si>
  <si>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</si>
  <si>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</si>
  <si>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</si>
  <si>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</si>
  <si>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</si>
  <si>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</si>
  <si>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</si>
  <si>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</si>
  <si>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</si>
  <si>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</si>
  <si>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</si>
  <si>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</si>
  <si>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</si>
  <si>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</si>
  <si>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</si>
  <si>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</si>
  <si>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</si>
  <si>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</si>
  <si>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</si>
  <si>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</si>
  <si>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</si>
  <si>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</si>
  <si>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</si>
  <si>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</si>
  <si>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</si>
  <si>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</si>
  <si>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</si>
  <si>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</si>
  <si>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</si>
  <si>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</si>
  <si>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</si>
  <si>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</si>
  <si>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</si>
  <si>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</si>
  <si>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</si>
  <si>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</si>
  <si>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</si>
  <si>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</si>
  <si>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</si>
  <si>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</si>
  <si>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</si>
  <si>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</si>
  <si>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</si>
  <si>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</si>
  <si>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</si>
  <si>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</si>
  <si>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</si>
  <si>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</si>
  <si>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</si>
  <si>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</si>
  <si>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</si>
  <si>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</si>
  <si>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</si>
  <si>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</si>
  <si>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</si>
  <si>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</si>
  <si>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</si>
  <si>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</si>
  <si>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</si>
  <si>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</si>
  <si>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</si>
  <si>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</si>
  <si>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</si>
  <si>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</si>
  <si>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</si>
  <si>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</si>
  <si>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</si>
  <si>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</si>
  <si>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</si>
  <si>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</si>
  <si>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</si>
  <si>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</si>
  <si>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</si>
  <si>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</si>
  <si>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</si>
  <si>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</si>
  <si>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</si>
  <si>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</si>
  <si>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</si>
  <si>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</si>
  <si>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</si>
  <si>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</si>
  <si>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</si>
  <si>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</si>
  <si>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</si>
  <si>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</si>
  <si>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</si>
  <si>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</si>
  <si>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</si>
  <si>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</si>
  <si>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</si>
  <si>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</si>
  <si>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</si>
  <si>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</si>
  <si>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</si>
  <si>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</si>
  <si>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</si>
  <si>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</si>
  <si>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</si>
  <si>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</si>
  <si>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</si>
  <si>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</si>
  <si>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</si>
  <si>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</si>
  <si>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</si>
  <si>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</si>
  <si>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</si>
  <si>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</si>
  <si>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</si>
  <si>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</si>
  <si>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</si>
  <si>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</si>
  <si>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</si>
  <si>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</si>
  <si>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</si>
  <si>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</si>
  <si>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</si>
  <si>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</si>
  <si>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</si>
  <si>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</si>
  <si>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</si>
  <si>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</si>
  <si>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</si>
  <si>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</si>
  <si>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</si>
  <si>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</si>
  <si>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</si>
  <si>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</si>
  <si>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</si>
  <si>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</si>
  <si>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</si>
  <si>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</si>
  <si>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</si>
  <si>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</si>
  <si>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</si>
  <si>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</si>
  <si>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</si>
  <si>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</si>
  <si>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</si>
  <si>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</si>
  <si>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</si>
  <si>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</si>
  <si>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</si>
  <si>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</si>
  <si>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</si>
  <si>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</si>
  <si>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</si>
  <si>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</si>
  <si>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</si>
  <si>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</si>
  <si>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</si>
  <si>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</si>
  <si>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</si>
  <si>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</si>
  <si>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</si>
  <si>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</si>
  <si>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</si>
  <si>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</si>
  <si>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</si>
  <si>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</si>
  <si>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</si>
  <si>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</si>
  <si>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</si>
  <si>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</si>
  <si>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</si>
  <si>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</si>
  <si>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</si>
  <si>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</si>
  <si>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</si>
  <si>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</si>
  <si>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</si>
  <si>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</si>
  <si>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</si>
  <si>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</si>
  <si>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</si>
  <si>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</si>
  <si>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</si>
  <si>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</si>
  <si>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</si>
  <si>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</si>
  <si>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</si>
  <si>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</si>
  <si>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</si>
  <si>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</si>
  <si>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</si>
  <si>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</si>
  <si>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</si>
  <si>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</si>
  <si>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</si>
  <si>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</si>
  <si>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</si>
  <si>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</si>
  <si>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</si>
  <si>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</si>
  <si>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</si>
  <si>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</si>
  <si>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</si>
  <si>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</si>
  <si>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</si>
  <si>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</si>
  <si>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</si>
  <si>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</si>
  <si>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</si>
  <si>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</si>
  <si>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</si>
  <si>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</si>
  <si>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</si>
  <si>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</si>
  <si>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</si>
  <si>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</si>
  <si>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</si>
  <si>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</si>
  <si>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</si>
  <si>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</si>
  <si>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</si>
  <si>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</si>
  <si>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</si>
  <si>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</si>
  <si>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</si>
  <si>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</si>
  <si>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</si>
  <si>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</si>
  <si>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</si>
  <si>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</si>
  <si>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</si>
  <si>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</si>
  <si>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</si>
  <si>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</si>
  <si>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</si>
  <si>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</si>
  <si>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</si>
  <si>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</si>
  <si>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</si>
  <si>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</si>
  <si>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</si>
  <si>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</si>
  <si>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</si>
  <si>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</si>
  <si>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</si>
  <si>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</si>
  <si>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</si>
  <si>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</si>
  <si>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</si>
  <si>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</si>
  <si>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</si>
  <si>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</si>
  <si>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</si>
  <si>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</si>
  <si>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</si>
  <si>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</si>
  <si>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</si>
  <si>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</si>
  <si>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</si>
  <si>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</si>
  <si>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</si>
  <si>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</si>
  <si>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</si>
  <si>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</si>
  <si>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</si>
  <si>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</si>
  <si>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</si>
  <si>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</si>
  <si>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</si>
  <si>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</si>
  <si>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</si>
  <si>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</si>
  <si>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</si>
  <si>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</si>
  <si>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</si>
  <si>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</si>
  <si>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</si>
  <si>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</si>
  <si>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</si>
  <si>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</si>
  <si>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</si>
  <si>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</si>
  <si>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</si>
  <si>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</si>
  <si>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</si>
  <si>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</si>
  <si>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</si>
  <si>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</si>
  <si>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</si>
  <si>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</si>
  <si>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</si>
  <si>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</si>
  <si>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</si>
  <si>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</si>
  <si>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</si>
  <si>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</si>
  <si>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</si>
  <si>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</si>
  <si>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</si>
  <si>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</si>
  <si>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</si>
  <si>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</si>
  <si>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</si>
  <si>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</si>
  <si>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</si>
  <si>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</si>
  <si>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</si>
  <si>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</si>
  <si>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</si>
  <si>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</si>
  <si>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</si>
  <si>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</si>
  <si>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</si>
  <si>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</si>
  <si>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</si>
  <si>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</si>
  <si>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</si>
  <si>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</si>
  <si>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</si>
  <si>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</si>
  <si>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</si>
  <si>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</si>
  <si>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</si>
  <si>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</si>
  <si>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</si>
  <si>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</si>
  <si>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</si>
  <si>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</si>
  <si>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</si>
  <si>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</si>
  <si>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</si>
  <si>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</si>
  <si>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</si>
  <si>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</si>
  <si>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</si>
  <si>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</si>
  <si>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</si>
  <si>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</si>
  <si>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</si>
  <si>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</si>
  <si>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</si>
  <si>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</si>
  <si>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</si>
  <si>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</si>
  <si>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</si>
  <si>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</si>
  <si>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</si>
  <si>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</si>
  <si>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</si>
  <si>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</si>
  <si>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</si>
  <si>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</si>
  <si>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</si>
  <si>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</si>
  <si>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</si>
  <si>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</si>
  <si>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</si>
  <si>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</si>
  <si>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</si>
  <si>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</si>
  <si>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</si>
  <si>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</si>
  <si>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</si>
  <si>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</si>
  <si>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</si>
  <si>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</si>
  <si>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</si>
  <si>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</si>
  <si>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</si>
  <si>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</si>
  <si>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</si>
  <si>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</si>
  <si>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</si>
  <si>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</si>
  <si>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</si>
  <si>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</si>
  <si>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</si>
  <si>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</si>
  <si>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</si>
  <si>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</si>
  <si>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</si>
  <si>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</si>
  <si>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</si>
  <si>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</si>
  <si>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</si>
  <si>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</si>
  <si>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</si>
  <si>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</si>
  <si>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</si>
  <si>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</si>
  <si>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</si>
  <si>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</si>
  <si>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</si>
  <si>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</si>
  <si>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</si>
  <si>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</si>
  <si>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</si>
  <si>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</si>
  <si>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</si>
  <si>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</si>
  <si>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</si>
  <si>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</si>
  <si>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</si>
  <si>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</si>
  <si>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</si>
  <si>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</si>
  <si>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</si>
  <si>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</si>
  <si>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</si>
  <si>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</si>
  <si>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</si>
  <si>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</si>
  <si>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</si>
  <si>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</si>
  <si>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</si>
  <si>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</si>
  <si>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</si>
  <si>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</si>
  <si>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</si>
  <si>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</si>
  <si>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</si>
  <si>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</si>
  <si>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</si>
  <si>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</si>
  <si>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</si>
  <si>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</si>
  <si>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</si>
  <si>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</si>
  <si>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</si>
  <si>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</si>
  <si>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</si>
  <si>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</si>
  <si>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</si>
  <si>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</si>
  <si>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</si>
  <si>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</si>
  <si>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</si>
  <si>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</si>
  <si>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</si>
  <si>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</si>
  <si>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</si>
  <si>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</si>
  <si>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</si>
  <si>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</si>
  <si>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</si>
  <si>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</si>
  <si>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</si>
  <si>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</si>
  <si>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</si>
  <si>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</si>
  <si>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</si>
  <si>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</si>
  <si>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</si>
  <si>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</si>
  <si>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</si>
  <si>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</si>
  <si>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</si>
  <si>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</si>
  <si>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</si>
  <si>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</si>
  <si>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</si>
  <si>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</si>
  <si>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</si>
  <si>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</si>
  <si>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</si>
  <si>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</si>
  <si>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</si>
  <si>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</si>
  <si>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</si>
  <si>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</si>
  <si>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</si>
  <si>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</si>
  <si>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</si>
  <si>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</si>
  <si>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</si>
  <si>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</si>
  <si>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</si>
  <si>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</si>
  <si>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</si>
  <si>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</si>
  <si>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</si>
  <si>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</si>
  <si>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</si>
  <si>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</si>
  <si>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</si>
  <si>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</si>
  <si>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</si>
  <si>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</si>
  <si>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</si>
  <si>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</si>
  <si>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</si>
  <si>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</si>
  <si>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</si>
  <si>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</si>
  <si>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</si>
  <si>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</si>
  <si>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</si>
  <si>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</si>
  <si>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</si>
  <si>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</si>
  <si>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</si>
  <si>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</si>
  <si>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</si>
  <si>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</si>
  <si>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</si>
  <si>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</si>
  <si>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</si>
  <si>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</si>
  <si>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</si>
  <si>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</si>
  <si>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</si>
  <si>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</si>
  <si>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</si>
  <si>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</si>
  <si>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</si>
  <si>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</si>
  <si>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</si>
  <si>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</si>
  <si>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</si>
  <si>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</si>
  <si>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</si>
  <si>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</si>
  <si>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</si>
  <si>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</si>
  <si>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</si>
  <si>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</si>
  <si>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</si>
  <si>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</si>
  <si>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</si>
  <si>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</si>
  <si>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</si>
  <si>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</si>
  <si>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</si>
  <si>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</si>
  <si>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</si>
  <si>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</si>
  <si>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</si>
  <si>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</si>
  <si>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</si>
  <si>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</si>
  <si>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</si>
  <si>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</si>
  <si>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</si>
  <si>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</si>
  <si>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</si>
  <si>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</si>
  <si>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</si>
  <si>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</si>
  <si>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</si>
  <si>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</si>
  <si>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</si>
  <si>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</si>
  <si>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</si>
  <si>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</si>
  <si>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</si>
  <si>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</si>
  <si>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</si>
  <si>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</si>
  <si>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</si>
  <si>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</si>
  <si>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</si>
  <si>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</si>
  <si>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</si>
  <si>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</si>
  <si>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</si>
  <si>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</si>
  <si>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</si>
  <si>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</si>
  <si>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</si>
  <si>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</si>
  <si>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</si>
  <si>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</si>
  <si>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</si>
  <si>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</si>
  <si>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</si>
  <si>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</si>
  <si>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</si>
  <si>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</si>
  <si>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</si>
  <si>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</si>
  <si>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</si>
  <si>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</si>
  <si>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</si>
  <si>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</si>
  <si>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</si>
  <si>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</si>
  <si>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</si>
  <si>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</si>
  <si>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</si>
  <si>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</si>
  <si>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</si>
  <si>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</si>
  <si>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</si>
  <si>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</si>
  <si>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</si>
  <si>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</si>
  <si>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</si>
  <si>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</si>
  <si>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</si>
  <si>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</si>
  <si>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</si>
  <si>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</si>
  <si>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</si>
  <si>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</si>
  <si>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</si>
  <si>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</si>
  <si>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</si>
  <si>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</si>
  <si>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</si>
  <si>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</si>
  <si>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</si>
  <si>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</si>
  <si>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</si>
  <si>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</si>
  <si>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</si>
  <si>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</si>
  <si>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</si>
  <si>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</si>
  <si>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</si>
  <si>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</si>
  <si>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</si>
  <si>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</si>
  <si>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</si>
  <si>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</si>
  <si>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</si>
  <si>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</si>
  <si>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</si>
  <si>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</si>
  <si>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</si>
  <si>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</si>
  <si>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</si>
  <si>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</si>
  <si>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</si>
  <si>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</si>
  <si>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</si>
  <si>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</si>
  <si>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</si>
  <si>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</si>
  <si>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</si>
  <si>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</si>
  <si>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</si>
  <si>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</si>
  <si>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</si>
  <si>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</si>
  <si>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</si>
  <si>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</si>
  <si>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</si>
  <si>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</si>
  <si>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</si>
  <si>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</si>
  <si>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</si>
  <si>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</si>
  <si>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</si>
  <si>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</si>
  <si>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</si>
  <si>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</si>
  <si>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</si>
  <si>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</si>
  <si>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</si>
  <si>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</si>
  <si>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</si>
  <si>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</si>
  <si>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</si>
  <si>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</si>
  <si>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</si>
  <si>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</si>
  <si>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</si>
  <si>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</si>
  <si>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</si>
  <si>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</si>
  <si>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</si>
  <si>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</si>
  <si>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</si>
  <si>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</si>
  <si>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</si>
  <si>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</si>
  <si>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</si>
  <si>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</si>
  <si>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</si>
  <si>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</si>
  <si>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</si>
  <si>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</si>
  <si>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</si>
  <si>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</si>
  <si>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</si>
  <si>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</si>
  <si>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</si>
  <si>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</si>
  <si>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</si>
  <si>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</si>
  <si>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</si>
  <si>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</si>
  <si>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</si>
  <si>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</si>
  <si>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</si>
  <si>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</si>
  <si>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</si>
  <si>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</si>
  <si>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</si>
  <si>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</si>
  <si>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</si>
  <si>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</si>
  <si>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</si>
  <si>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</si>
  <si>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</si>
  <si>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</si>
  <si>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</si>
  <si>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</si>
  <si>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</si>
  <si>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</si>
  <si>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</si>
  <si>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</si>
  <si>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</si>
  <si>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</si>
  <si>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</si>
  <si>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</si>
  <si>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</si>
  <si>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</si>
  <si>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</si>
  <si>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</si>
  <si>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</si>
  <si>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</si>
  <si>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</si>
  <si>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</si>
  <si>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</si>
  <si>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</si>
  <si>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</si>
  <si>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</si>
  <si>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</si>
  <si>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</si>
  <si>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</si>
  <si>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</si>
  <si>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</si>
  <si>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</si>
  <si>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</si>
  <si>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</si>
  <si>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</si>
  <si>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</si>
  <si>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</si>
  <si>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</si>
  <si>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</si>
  <si>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</si>
  <si>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</si>
  <si>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</si>
  <si>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</si>
  <si>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</si>
  <si>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</si>
  <si>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</si>
  <si>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</si>
  <si>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</si>
  <si>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</si>
  <si>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</si>
  <si>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</si>
  <si>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</si>
  <si>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</si>
  <si>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</si>
  <si>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</si>
  <si>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</si>
  <si>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</si>
  <si>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</si>
  <si>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</si>
  <si>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</si>
  <si>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</si>
  <si>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</si>
  <si>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</si>
  <si>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</si>
  <si>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</si>
  <si>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</si>
  <si>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</si>
  <si>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</si>
  <si>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</si>
  <si>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</si>
  <si>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</si>
  <si>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</si>
  <si>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</si>
  <si>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</si>
  <si>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</si>
  <si>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</si>
  <si>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</si>
  <si>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</si>
  <si>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</si>
  <si>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</si>
  <si>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</si>
  <si>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</si>
  <si>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</si>
  <si>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</si>
  <si>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</si>
  <si>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</si>
  <si>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</si>
  <si>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</si>
  <si>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</si>
  <si>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</si>
  <si>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</si>
  <si>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</si>
  <si>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</si>
  <si>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</si>
  <si>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</si>
  <si>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</si>
  <si>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</si>
  <si>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</si>
  <si>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</si>
  <si>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</si>
  <si>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</si>
  <si>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</si>
  <si>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</si>
  <si>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</si>
  <si>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</si>
  <si>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</si>
  <si>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</si>
  <si>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</si>
  <si>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</si>
  <si>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</si>
  <si>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</si>
  <si>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</si>
  <si>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</si>
  <si>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</si>
  <si>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</si>
  <si>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</si>
  <si>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</si>
  <si>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</si>
  <si>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</si>
  <si>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</si>
  <si>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</si>
  <si>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</si>
  <si>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</si>
  <si>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</si>
  <si>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</si>
  <si>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</si>
  <si>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</si>
  <si>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</si>
  <si>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</si>
  <si>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</si>
  <si>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</si>
  <si>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</si>
  <si>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</si>
  <si>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</si>
  <si>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</si>
  <si>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</si>
  <si>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</si>
  <si>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</si>
  <si>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</si>
  <si>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</si>
  <si>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</si>
  <si>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</si>
  <si>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</si>
  <si>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</si>
  <si>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</si>
  <si>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</si>
  <si>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</si>
  <si>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</si>
  <si>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</si>
  <si>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</si>
  <si>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</si>
  <si>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</si>
  <si>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</si>
  <si>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</si>
  <si>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</si>
  <si>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</si>
  <si>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</si>
  <si>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</si>
  <si>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</si>
  <si>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</si>
  <si>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</si>
  <si>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</si>
  <si>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</si>
  <si>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</si>
  <si>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</si>
  <si>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</si>
  <si>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</si>
  <si>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</si>
  <si>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</si>
  <si>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</si>
  <si>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</si>
  <si>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</si>
  <si>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</si>
  <si>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</si>
  <si>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</si>
  <si>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</si>
  <si>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</si>
  <si>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</si>
  <si>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</si>
  <si>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</si>
  <si>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</si>
  <si>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</si>
  <si>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</si>
  <si>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</si>
  <si>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</si>
  <si>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</si>
  <si>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</si>
  <si>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</si>
  <si>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</si>
  <si>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</si>
  <si>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</si>
  <si>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</si>
  <si>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</si>
  <si>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</si>
  <si>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</si>
  <si>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</si>
  <si>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</si>
  <si>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</si>
  <si>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</si>
  <si>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</si>
  <si>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</si>
  <si>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</si>
  <si>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</si>
  <si>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</si>
  <si>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</si>
  <si>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</si>
  <si>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</si>
  <si>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</si>
  <si>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</si>
  <si>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</si>
  <si>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</si>
  <si>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</si>
  <si>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</si>
  <si>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</si>
  <si>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</si>
  <si>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</si>
  <si>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</si>
  <si>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</si>
  <si>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</si>
  <si>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</si>
  <si>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</si>
  <si>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</si>
  <si>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</si>
  <si>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</si>
  <si>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</si>
  <si>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</si>
  <si>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</si>
  <si>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</si>
  <si>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</si>
  <si>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</si>
  <si>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</si>
  <si>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</si>
  <si>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</si>
  <si>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</si>
  <si>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</si>
  <si>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</si>
  <si>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</si>
  <si>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</si>
  <si>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</si>
  <si>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</si>
  <si>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</si>
  <si>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</si>
  <si>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</si>
  <si>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</si>
  <si>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</si>
  <si>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</si>
  <si>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</si>
  <si>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</si>
  <si>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</si>
  <si>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</si>
  <si>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</si>
  <si>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</si>
  <si>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</si>
  <si>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</si>
  <si>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</si>
  <si>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</si>
  <si>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</si>
  <si>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</si>
  <si>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</si>
  <si>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</si>
  <si>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</si>
  <si>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</si>
  <si>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</si>
  <si>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</si>
  <si>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</si>
  <si>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</si>
  <si>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</si>
  <si>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</si>
  <si>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</si>
  <si>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</si>
  <si>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</si>
  <si>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</si>
  <si>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</si>
  <si>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</si>
  <si>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</si>
  <si>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</si>
  <si>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</si>
  <si>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</si>
  <si>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</si>
  <si>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</si>
  <si>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</si>
  <si>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</si>
  <si>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</si>
  <si>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</si>
  <si>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</si>
  <si>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</si>
  <si>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</si>
  <si>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</si>
  <si>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</si>
  <si>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</si>
  <si>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</si>
  <si>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</si>
  <si>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</si>
  <si>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</si>
  <si>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</si>
  <si>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</si>
  <si>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</si>
  <si>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</si>
  <si>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</si>
  <si>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</si>
  <si>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</si>
  <si>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</si>
  <si>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</si>
  <si>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</si>
  <si>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</si>
  <si>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</si>
  <si>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</si>
  <si>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</si>
  <si>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</si>
  <si>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</si>
  <si>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</si>
  <si>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</si>
  <si>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</si>
  <si>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</si>
  <si>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</si>
  <si>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</si>
  <si>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</si>
  <si>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</si>
  <si>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</si>
  <si>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</si>
  <si>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</si>
  <si>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</si>
  <si>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</si>
  <si>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</si>
  <si>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</si>
  <si>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</si>
  <si>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</si>
  <si>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</si>
  <si>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</si>
  <si>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</si>
  <si>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</si>
  <si>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</si>
  <si>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</si>
  <si>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</si>
  <si>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</si>
  <si>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</si>
  <si>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</si>
  <si>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</si>
  <si>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</si>
  <si>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</si>
  <si>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</si>
  <si>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</si>
  <si>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</si>
  <si>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</si>
  <si>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</si>
  <si>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</si>
  <si>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</si>
  <si>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</si>
  <si>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</si>
  <si>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</si>
  <si>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</si>
  <si>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</si>
  <si>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</si>
  <si>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</si>
  <si>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</si>
  <si>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</si>
  <si>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</si>
  <si>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</si>
  <si>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</si>
  <si>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</si>
  <si>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</si>
  <si>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</si>
  <si>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</si>
  <si>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</si>
  <si>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</si>
  <si>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</si>
  <si>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</si>
  <si>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</si>
  <si>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</si>
  <si>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</si>
  <si>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</si>
  <si>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</si>
  <si>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</si>
  <si>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</si>
  <si>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</si>
  <si>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</si>
  <si>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</si>
  <si>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</si>
  <si>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</si>
  <si>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</si>
  <si>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</si>
  <si>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</si>
  <si>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</si>
  <si>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</si>
  <si>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</si>
  <si>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</si>
  <si>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</si>
  <si>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</si>
  <si>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</si>
  <si>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</si>
  <si>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</si>
  <si>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</si>
  <si>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</si>
  <si>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</si>
  <si>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</si>
  <si>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</si>
  <si>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</si>
  <si>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</si>
  <si>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</si>
  <si>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</si>
  <si>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</si>
  <si>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</si>
  <si>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</si>
  <si>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</si>
  <si>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</si>
  <si>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</si>
  <si>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</si>
  <si>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</si>
  <si>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</si>
  <si>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</si>
  <si>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</si>
  <si>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</si>
  <si>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</si>
  <si>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</si>
  <si>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</si>
  <si>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</si>
  <si>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</si>
  <si>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</si>
  <si>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</si>
  <si>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</si>
  <si>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</si>
  <si>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</si>
  <si>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</si>
  <si>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</si>
  <si>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</si>
  <si>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</si>
  <si>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</si>
  <si>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</si>
  <si>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</si>
  <si>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</si>
  <si>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</si>
  <si>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</si>
  <si>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</si>
  <si>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</si>
  <si>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</si>
  <si>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</si>
  <si>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</si>
  <si>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</si>
  <si>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</si>
  <si>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</si>
  <si>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</si>
  <si>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</si>
  <si>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</si>
  <si>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</si>
  <si>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</si>
  <si>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</si>
  <si>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</si>
  <si>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</si>
  <si>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</si>
  <si>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</si>
  <si>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</si>
  <si>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</si>
  <si>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</si>
  <si>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</si>
  <si>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</si>
  <si>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</si>
  <si>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</si>
  <si>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</si>
  <si>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</si>
  <si>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</si>
  <si>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</si>
  <si>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</si>
  <si>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</si>
  <si>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</si>
  <si>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</si>
  <si>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</si>
  <si>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</si>
  <si>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</si>
  <si>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</si>
  <si>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</si>
  <si>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</si>
  <si>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</si>
  <si>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</si>
  <si>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</si>
  <si>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</si>
  <si>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</si>
  <si>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</si>
  <si>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</si>
  <si>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</si>
  <si>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</si>
  <si>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</si>
  <si>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</si>
  <si>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</si>
  <si>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</si>
  <si>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</si>
  <si>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</si>
  <si>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</si>
  <si>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</si>
  <si>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</si>
  <si>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</si>
  <si>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</si>
  <si>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</si>
  <si>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</si>
  <si>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</si>
  <si>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</si>
  <si>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</si>
  <si>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</si>
  <si>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</si>
  <si>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</si>
  <si>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</si>
  <si>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</si>
  <si>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</si>
  <si>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</si>
  <si>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</si>
  <si>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</si>
  <si>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</si>
  <si>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</si>
  <si>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</si>
  <si>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</si>
  <si>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</si>
  <si>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</si>
  <si>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</si>
  <si>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</si>
  <si>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</si>
  <si>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</si>
  <si>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</si>
  <si>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</si>
  <si>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</si>
  <si>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</si>
  <si>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</si>
  <si>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</si>
  <si>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</si>
  <si>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</si>
  <si>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</si>
  <si>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</si>
  <si>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</si>
  <si>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</si>
  <si>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</si>
  <si>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</si>
  <si>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</si>
  <si>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</si>
  <si>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</si>
  <si>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</si>
  <si>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</si>
  <si>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</si>
  <si>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</si>
  <si>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</si>
  <si>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</si>
  <si>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</si>
  <si>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</si>
  <si>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</si>
  <si>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</si>
  <si>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</si>
  <si>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</si>
  <si>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</si>
  <si>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</si>
  <si>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</si>
  <si>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</si>
  <si>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</si>
  <si>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</si>
  <si>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</si>
  <si>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</si>
  <si>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</si>
  <si>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</si>
  <si>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</si>
  <si>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</si>
  <si>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</si>
  <si>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</si>
  <si>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</si>
  <si>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</si>
  <si>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</si>
  <si>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</si>
  <si>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</si>
  <si>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</si>
  <si>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</si>
  <si>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</si>
  <si>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</si>
  <si>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</si>
  <si>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</si>
  <si>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</si>
  <si>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</si>
  <si>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</si>
  <si>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</si>
  <si>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</si>
  <si>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</si>
  <si>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</si>
  <si>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</si>
  <si>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</si>
  <si>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</si>
  <si>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</si>
  <si>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</si>
  <si>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</si>
  <si>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</si>
  <si>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</si>
  <si>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</si>
  <si>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</si>
  <si>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</si>
  <si>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</si>
  <si>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</si>
  <si>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</si>
  <si>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</si>
  <si>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</si>
  <si>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</si>
  <si>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</si>
  <si>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</si>
  <si>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</si>
  <si>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</si>
  <si>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</si>
  <si>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</si>
  <si>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</si>
  <si>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</si>
  <si>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</si>
  <si>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</si>
  <si>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</si>
  <si>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</si>
  <si>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</si>
  <si>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</si>
  <si>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</si>
  <si>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</si>
  <si>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</si>
  <si>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</si>
  <si>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</si>
  <si>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</si>
  <si>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</si>
  <si>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</si>
  <si>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</si>
  <si>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</si>
  <si>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</si>
  <si>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</si>
  <si>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</si>
  <si>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</si>
  <si>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</si>
  <si>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</si>
  <si>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</si>
  <si>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</si>
  <si>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</si>
  <si>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</si>
  <si>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</si>
  <si>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</si>
  <si>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</si>
  <si>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</si>
  <si>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</si>
  <si>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</si>
  <si>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</si>
  <si>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</si>
  <si>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</si>
  <si>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</si>
  <si>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</si>
  <si>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</si>
  <si>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</si>
  <si>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</si>
  <si>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</si>
  <si>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</si>
  <si>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</si>
  <si>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</si>
  <si>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</si>
  <si>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</si>
  <si>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</si>
  <si>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</si>
  <si>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</si>
  <si>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</si>
  <si>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</si>
  <si>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</si>
  <si>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</si>
  <si>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</si>
  <si>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</si>
  <si>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</si>
  <si>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</si>
  <si>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</si>
  <si>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</si>
  <si>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</si>
  <si>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</si>
  <si>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</si>
  <si>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</si>
  <si>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</si>
  <si>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</si>
  <si>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</si>
  <si>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</si>
  <si>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</si>
  <si>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</si>
  <si>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</si>
  <si>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</si>
  <si>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</si>
  <si>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</si>
  <si>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</si>
  <si>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</si>
  <si>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</si>
  <si>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</si>
  <si>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</si>
  <si>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</si>
  <si>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</si>
  <si>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</si>
  <si>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</si>
  <si>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</si>
  <si>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</si>
  <si>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</si>
  <si>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</si>
  <si>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</si>
  <si>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</si>
  <si>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</si>
  <si>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</si>
  <si>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</si>
  <si>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</si>
  <si>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</si>
  <si>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</si>
  <si>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</si>
  <si>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</si>
  <si>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</si>
  <si>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</si>
  <si>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</si>
  <si>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</si>
  <si>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</si>
  <si>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</si>
  <si>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</si>
  <si>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</si>
  <si>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</si>
  <si>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</si>
  <si>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</si>
  <si>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</si>
  <si>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</si>
  <si>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</si>
  <si>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</si>
  <si>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</si>
  <si>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</si>
  <si>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</si>
  <si>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</si>
  <si>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</si>
  <si>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</si>
  <si>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</si>
  <si>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</si>
  <si>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</si>
  <si>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</si>
  <si>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</si>
  <si>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</si>
  <si>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</si>
  <si>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</si>
  <si>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</si>
  <si>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</si>
  <si>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</si>
  <si>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</si>
  <si>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</si>
  <si>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</si>
  <si>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</si>
  <si>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</si>
  <si>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</si>
  <si>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</si>
  <si>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</si>
  <si>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</si>
  <si>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</si>
  <si>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</si>
  <si>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</si>
  <si>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</si>
  <si>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</si>
  <si>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</si>
  <si>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</si>
  <si>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</si>
  <si>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</si>
  <si>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</si>
  <si>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</si>
  <si>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</si>
  <si>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</si>
  <si>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</si>
  <si>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</si>
  <si>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</si>
  <si>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</si>
  <si>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</si>
  <si>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</si>
  <si>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</si>
  <si>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</si>
  <si>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</si>
  <si>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</si>
  <si>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</si>
  <si>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</si>
  <si>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</si>
  <si>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</si>
  <si>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</si>
  <si>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</si>
  <si>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</si>
  <si>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</si>
  <si>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</si>
  <si>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</si>
  <si>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</si>
  <si>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</si>
  <si>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</si>
  <si>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</si>
  <si>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</si>
  <si>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</si>
  <si>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</si>
  <si>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</si>
  <si>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</si>
  <si>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</si>
  <si>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</si>
  <si>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</si>
  <si>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</si>
  <si>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</si>
  <si>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</si>
  <si>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</si>
  <si>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</si>
  <si>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</si>
  <si>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</si>
  <si>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</si>
  <si>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</si>
  <si>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</si>
  <si>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</si>
  <si>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</si>
  <si>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</si>
  <si>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</si>
  <si>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</si>
  <si>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</si>
  <si>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</si>
  <si>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</si>
  <si>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</si>
  <si>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</si>
  <si>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</si>
  <si>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</si>
  <si>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</si>
  <si>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</si>
  <si>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</si>
  <si>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</si>
  <si>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</si>
  <si>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</si>
  <si>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</si>
  <si>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</si>
  <si>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</si>
  <si>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</si>
  <si>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</si>
  <si>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</si>
  <si>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</si>
  <si>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</si>
  <si>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</si>
  <si>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</si>
  <si>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</si>
  <si>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</si>
  <si>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</si>
  <si>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</si>
  <si>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</si>
  <si>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</si>
  <si>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</si>
  <si>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</si>
  <si>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</si>
  <si>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</si>
  <si>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</si>
  <si>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</si>
  <si>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</si>
  <si>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</si>
  <si>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</si>
  <si>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</si>
  <si>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</si>
  <si>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</si>
  <si>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</si>
  <si>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</si>
  <si>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</si>
  <si>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</si>
  <si>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</si>
  <si>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</si>
  <si>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</si>
  <si>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</si>
  <si>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</si>
  <si>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</si>
  <si>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</si>
  <si>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</si>
  <si>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</si>
  <si>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</si>
  <si>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</si>
  <si>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</si>
  <si>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</si>
  <si>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</si>
  <si>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</si>
  <si>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</si>
  <si>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</si>
  <si>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</si>
  <si>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</si>
  <si>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</si>
  <si>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</si>
  <si>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</si>
  <si>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</si>
  <si>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</si>
  <si>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</si>
  <si>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</si>
  <si>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</si>
  <si>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</si>
  <si>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</si>
  <si>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</si>
  <si>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</si>
  <si>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</si>
  <si>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</si>
  <si>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</si>
  <si>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</si>
  <si>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</si>
  <si>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</si>
  <si>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</si>
  <si>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</si>
  <si>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</si>
  <si>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</si>
  <si>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</si>
  <si>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</si>
  <si>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</si>
  <si>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</si>
  <si>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</si>
  <si>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</si>
  <si>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</si>
  <si>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</si>
  <si>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</si>
  <si>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</si>
  <si>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</si>
  <si>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</si>
  <si>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</si>
  <si>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</si>
  <si>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</si>
  <si>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</si>
  <si>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</si>
  <si>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</si>
  <si>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</si>
  <si>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</si>
  <si>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</si>
  <si>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</si>
  <si>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</si>
  <si>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</si>
  <si>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</si>
  <si>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</si>
  <si>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</si>
  <si>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</si>
  <si>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</si>
  <si>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</si>
  <si>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</si>
  <si>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</si>
  <si>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</si>
  <si>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</si>
  <si>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</si>
  <si>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</si>
  <si>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</si>
  <si>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</si>
  <si>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</si>
  <si>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</si>
  <si>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</si>
  <si>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</si>
  <si>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</si>
  <si>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</si>
  <si>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</si>
  <si>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</si>
  <si>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</si>
  <si>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</si>
  <si>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</si>
  <si>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</si>
  <si>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</si>
  <si>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</si>
  <si>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</si>
  <si>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</si>
  <si>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</si>
  <si>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</si>
  <si>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</si>
  <si>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</si>
  <si>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</si>
  <si>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</si>
  <si>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</si>
  <si>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</si>
  <si>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</si>
  <si>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</si>
  <si>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</si>
  <si>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</si>
  <si>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</si>
  <si>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</si>
  <si>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</si>
  <si>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</si>
  <si>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</si>
  <si>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</si>
  <si>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</si>
  <si>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</si>
  <si>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</si>
  <si>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</si>
  <si>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</si>
  <si>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</si>
  <si>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</si>
  <si>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</si>
  <si>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</si>
  <si>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</si>
  <si>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</si>
  <si>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</si>
  <si>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</si>
  <si>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</si>
  <si>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</si>
  <si>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</si>
  <si>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</si>
  <si>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</si>
  <si>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</si>
  <si>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</si>
  <si>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</si>
  <si>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</si>
  <si>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</si>
  <si>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</si>
  <si>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</si>
  <si>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</si>
  <si>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</si>
  <si>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</si>
  <si>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</si>
  <si>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</si>
  <si>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</si>
  <si>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</si>
  <si>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</si>
  <si>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</si>
  <si>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</si>
  <si>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</si>
  <si>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</si>
  <si>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</si>
  <si>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</si>
  <si>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</si>
  <si>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</si>
  <si>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</si>
  <si>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</si>
  <si>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</si>
  <si>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</si>
  <si>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</si>
  <si>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</si>
  <si>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</si>
  <si>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</si>
  <si>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</si>
  <si>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</si>
  <si>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</si>
  <si>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</si>
  <si>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</si>
  <si>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</si>
  <si>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</si>
  <si>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</si>
  <si>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</si>
  <si>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</si>
  <si>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</si>
  <si>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</si>
  <si>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</si>
  <si>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</si>
  <si>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</si>
  <si>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</si>
  <si>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</si>
  <si>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</si>
  <si>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</si>
  <si>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</si>
  <si>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</si>
  <si>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</si>
  <si>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</si>
  <si>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</si>
  <si>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</si>
  <si>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</si>
  <si>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</si>
  <si>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</si>
  <si>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</si>
  <si>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</si>
  <si>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</si>
  <si>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</si>
  <si>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</si>
  <si>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</si>
  <si>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</si>
  <si>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</si>
  <si>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</si>
  <si>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</si>
  <si>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</si>
  <si>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</si>
  <si>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</si>
  <si>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</si>
  <si>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</si>
  <si>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</si>
  <si>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</si>
  <si>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</si>
  <si>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</si>
  <si>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</si>
  <si>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</si>
  <si>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</si>
  <si>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</si>
  <si>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</si>
  <si>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</si>
  <si>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</si>
  <si>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</si>
  <si>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</si>
  <si>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</si>
  <si>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</si>
  <si>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</si>
  <si>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</si>
  <si>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</si>
  <si>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</si>
  <si>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</si>
  <si>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</si>
  <si>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</si>
  <si>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</si>
  <si>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</si>
  <si>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</si>
  <si>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</si>
  <si>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</si>
  <si>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</si>
  <si>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</si>
  <si>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</si>
  <si>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</si>
  <si>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</si>
  <si>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</si>
  <si>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</si>
  <si>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</si>
  <si>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</si>
  <si>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</si>
  <si>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</si>
  <si>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</si>
  <si>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</si>
  <si>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</si>
  <si>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</si>
  <si>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</si>
  <si>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</si>
  <si>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</si>
  <si>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</si>
  <si>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</si>
  <si>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</si>
  <si>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</si>
  <si>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</si>
  <si>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</si>
  <si>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</si>
  <si>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</si>
  <si>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</si>
  <si>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</si>
  <si>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</si>
  <si>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</si>
  <si>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</si>
  <si>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</si>
  <si>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</si>
  <si>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</si>
  <si>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</si>
  <si>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</si>
  <si>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</si>
  <si>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</si>
  <si>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</si>
  <si>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</si>
  <si>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</si>
  <si>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</si>
  <si>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</si>
  <si>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</si>
  <si>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</si>
  <si>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</si>
  <si>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</si>
  <si>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</si>
  <si>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</si>
  <si>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</si>
  <si>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</si>
  <si>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</si>
  <si>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</si>
  <si>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</si>
  <si>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</si>
  <si>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</si>
  <si>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</si>
  <si>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</si>
  <si>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</si>
  <si>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</si>
  <si>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</si>
  <si>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</si>
  <si>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</si>
  <si>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</si>
  <si>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</si>
  <si>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</si>
  <si>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</si>
  <si>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</si>
  <si>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</si>
  <si>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</si>
  <si>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</si>
  <si>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</si>
  <si>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</si>
  <si>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</si>
  <si>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</si>
  <si>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</si>
  <si>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</si>
  <si>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</si>
  <si>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</si>
  <si>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</si>
  <si>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</si>
  <si>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</si>
  <si>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</si>
  <si>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</si>
  <si>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</si>
  <si>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</si>
  <si>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</si>
  <si>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</si>
  <si>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</si>
  <si>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</si>
  <si>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</si>
  <si>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</si>
  <si>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</si>
  <si>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</si>
  <si>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</si>
  <si>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</si>
  <si>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</si>
  <si>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</si>
  <si>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</si>
  <si>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</si>
  <si>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</si>
  <si>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</si>
  <si>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</si>
  <si>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</si>
  <si>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</si>
  <si>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</si>
  <si>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</si>
  <si>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</si>
  <si>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</si>
  <si>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</si>
  <si>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</si>
  <si>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</si>
  <si>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</si>
  <si>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</si>
  <si>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</si>
  <si>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</si>
  <si>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</si>
  <si>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</si>
  <si>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</si>
  <si>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</si>
  <si>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</si>
  <si>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</si>
  <si>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</si>
  <si>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</si>
  <si>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</si>
  <si>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</si>
  <si>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</si>
  <si>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</si>
  <si>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</si>
  <si>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</si>
  <si>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</si>
  <si>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</si>
  <si>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</si>
  <si>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</si>
  <si>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</si>
  <si>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</si>
  <si>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</si>
  <si>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</si>
  <si>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</si>
  <si>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</si>
  <si>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</si>
  <si>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</si>
  <si>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</si>
  <si>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</si>
  <si>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</si>
  <si>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</si>
  <si>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</si>
  <si>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</si>
  <si>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</si>
  <si>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</si>
  <si>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</si>
  <si>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</si>
  <si>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</si>
  <si>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</si>
  <si>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</si>
  <si>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</si>
  <si>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</si>
  <si>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</si>
  <si>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</si>
  <si>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</si>
  <si>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</si>
  <si>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</si>
  <si>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</si>
  <si>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</si>
  <si>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</si>
  <si>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</si>
  <si>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</si>
  <si>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</si>
  <si>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</si>
  <si>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</si>
  <si>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</si>
  <si>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</si>
  <si>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</si>
  <si>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</si>
  <si>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</si>
  <si>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</si>
  <si>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</si>
  <si>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</si>
  <si>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</si>
  <si>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</si>
  <si>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</si>
  <si>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</si>
  <si>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</si>
  <si>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</si>
  <si>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</si>
  <si>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</si>
  <si>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</si>
  <si>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</si>
  <si>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</si>
  <si>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</si>
  <si>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</si>
  <si>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</si>
  <si>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</si>
  <si>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</si>
  <si>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</si>
  <si>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</si>
  <si>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</si>
  <si>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</si>
  <si>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</si>
  <si>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</si>
  <si>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</si>
  <si>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</si>
  <si>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</si>
  <si>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</si>
  <si>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</si>
  <si>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</si>
  <si>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</si>
  <si>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</si>
  <si>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</si>
  <si>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</si>
  <si>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</si>
  <si>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</si>
  <si>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</si>
  <si>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</si>
  <si>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</si>
  <si>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</si>
  <si>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</si>
  <si>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</si>
  <si>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</si>
  <si>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</si>
  <si>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</si>
  <si>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</si>
  <si>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</si>
  <si>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</si>
  <si>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</si>
  <si>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</si>
  <si>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</si>
  <si>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</si>
  <si>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</si>
  <si>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</si>
  <si>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</si>
  <si>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</si>
  <si>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</si>
  <si>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</si>
  <si>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</si>
  <si>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</si>
  <si>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</si>
  <si>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</si>
  <si>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</si>
  <si>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</si>
  <si>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</si>
  <si>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</si>
  <si>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</si>
  <si>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</si>
  <si>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</si>
  <si>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</si>
  <si>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</si>
  <si>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</si>
  <si>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</si>
  <si>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</si>
  <si>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</si>
  <si>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</si>
  <si>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</si>
  <si>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</si>
  <si>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</si>
  <si>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</si>
  <si>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</si>
  <si>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</si>
  <si>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</si>
  <si>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</si>
  <si>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</si>
  <si>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</si>
  <si>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</si>
  <si>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</si>
  <si>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</si>
  <si>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</si>
  <si>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</si>
  <si>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</si>
  <si>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</si>
  <si>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</si>
  <si>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</si>
  <si>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</si>
  <si>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</si>
  <si>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</si>
  <si>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</si>
  <si>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</si>
  <si>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</si>
  <si>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</si>
  <si>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</si>
  <si>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</si>
  <si>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</si>
  <si>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</si>
  <si>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</si>
  <si>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</si>
  <si>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</si>
  <si>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</si>
  <si>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</si>
  <si>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</si>
  <si>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</si>
  <si>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</si>
  <si>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</si>
  <si>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</si>
  <si>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</si>
  <si>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</si>
  <si>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</si>
  <si>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</si>
  <si>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</si>
  <si>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</si>
  <si>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</si>
  <si>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</si>
  <si>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</si>
  <si>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</si>
  <si>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</si>
  <si>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</si>
  <si>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</si>
  <si>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</si>
  <si>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</si>
  <si>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</si>
  <si>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</si>
  <si>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</si>
  <si>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</si>
  <si>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</si>
  <si>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</si>
  <si>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</si>
  <si>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</si>
  <si>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</si>
  <si>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</si>
  <si>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</si>
  <si>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</si>
  <si>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</si>
  <si>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</si>
  <si>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</si>
  <si>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</si>
  <si>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</si>
  <si>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</si>
  <si>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</si>
  <si>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</si>
  <si>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</si>
  <si>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</si>
  <si>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</si>
  <si>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</si>
  <si>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</si>
  <si>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</si>
  <si>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</si>
  <si>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</si>
  <si>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</si>
  <si>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</si>
  <si>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</si>
  <si>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</si>
  <si>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</si>
  <si>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</si>
  <si>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</si>
  <si>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</si>
  <si>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</si>
  <si>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</si>
  <si>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</si>
  <si>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</si>
  <si>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</si>
  <si>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</si>
  <si>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</si>
  <si>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</si>
  <si>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</si>
  <si>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</si>
  <si>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</si>
  <si>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</si>
  <si>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</si>
  <si>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</si>
  <si>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</si>
  <si>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</si>
  <si>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</si>
  <si>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</si>
  <si>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</si>
  <si>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</si>
  <si>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</si>
  <si>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</si>
  <si>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</si>
  <si>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</si>
  <si>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</si>
  <si>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</si>
  <si>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</si>
  <si>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</si>
  <si>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</si>
  <si>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</si>
  <si>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</si>
  <si>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</si>
  <si>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</si>
  <si>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</si>
  <si>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</si>
  <si>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</si>
  <si>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</si>
  <si>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</si>
  <si>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</si>
  <si>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</si>
  <si>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</si>
  <si>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</si>
  <si>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</si>
  <si>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</si>
  <si>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</si>
  <si>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</si>
  <si>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</si>
  <si>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</si>
  <si>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</si>
  <si>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</si>
  <si>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</si>
  <si>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</si>
  <si>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</si>
  <si>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</si>
  <si>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</si>
  <si>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</si>
  <si>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</si>
  <si>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</si>
  <si>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</si>
  <si>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</si>
  <si>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</si>
  <si>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</si>
  <si>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</si>
  <si>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</si>
  <si>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</si>
  <si>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</si>
  <si>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</si>
  <si>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</si>
  <si>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</si>
  <si>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</si>
  <si>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</si>
  <si>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</si>
  <si>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</si>
  <si>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</si>
  <si>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</si>
  <si>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</si>
  <si>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</si>
  <si>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</si>
  <si>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</si>
  <si>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</si>
  <si>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</si>
  <si>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</si>
  <si>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</si>
  <si>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</si>
  <si>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</si>
  <si>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</si>
  <si>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</si>
  <si>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</si>
  <si>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</si>
  <si>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</si>
  <si>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</si>
  <si>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</si>
  <si>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</si>
  <si>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</si>
  <si>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</si>
  <si>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</si>
  <si>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</si>
  <si>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</si>
  <si>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</si>
  <si>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</si>
  <si>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</si>
  <si>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</si>
  <si>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</si>
  <si>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</si>
  <si>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</si>
  <si>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</si>
  <si>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</si>
  <si>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</si>
  <si>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</si>
  <si>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</si>
  <si>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</si>
  <si>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</si>
  <si>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</si>
  <si>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</si>
  <si>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</si>
  <si>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</si>
  <si>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</si>
  <si>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</si>
  <si>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</si>
  <si>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</si>
  <si>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</si>
  <si>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</si>
  <si>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</si>
  <si>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</si>
  <si>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</si>
  <si>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</si>
  <si>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</si>
  <si>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</si>
  <si>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</si>
  <si>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</si>
  <si>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</si>
  <si>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</si>
  <si>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</si>
  <si>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</si>
  <si>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</si>
  <si>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</si>
  <si>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</si>
  <si>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</si>
  <si>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</si>
  <si>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</si>
  <si>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</si>
  <si>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</si>
  <si>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</si>
  <si>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</si>
  <si>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</si>
  <si>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</si>
  <si>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</si>
  <si>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</si>
  <si>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</si>
  <si>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</si>
  <si>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</si>
  <si>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</si>
  <si>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</si>
  <si>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</si>
  <si>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</si>
  <si>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</si>
  <si>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</si>
  <si>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</si>
  <si>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</si>
  <si>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</si>
  <si>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</si>
  <si>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</si>
  <si>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</si>
  <si>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</si>
  <si>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</si>
  <si>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</si>
  <si>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</si>
  <si>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</si>
  <si>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</si>
  <si>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</si>
  <si>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</si>
  <si>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</si>
  <si>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</si>
  <si>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</si>
  <si>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</si>
  <si>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</si>
  <si>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</si>
  <si>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</si>
  <si>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</si>
  <si>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</si>
  <si>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</si>
  <si>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</si>
  <si>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</si>
  <si>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</si>
  <si>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</si>
  <si>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</si>
  <si>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</si>
  <si>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</si>
  <si>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</si>
  <si>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</si>
  <si>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</si>
  <si>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</si>
  <si>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</si>
  <si>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</si>
  <si>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</si>
  <si>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</si>
  <si>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</si>
  <si>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</si>
  <si>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</si>
  <si>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</si>
  <si>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</si>
  <si>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</si>
  <si>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</si>
  <si>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</si>
  <si>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</si>
  <si>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</si>
  <si>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</si>
  <si>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</si>
  <si>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</si>
  <si>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</si>
  <si>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</si>
  <si>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</si>
  <si>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</si>
  <si>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</si>
  <si>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</si>
  <si>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</si>
  <si>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</si>
  <si>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</si>
  <si>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</si>
  <si>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</si>
  <si>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</si>
  <si>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</si>
  <si>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</si>
  <si>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</si>
  <si>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</si>
  <si>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</si>
  <si>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</si>
  <si>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</si>
  <si>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</si>
  <si>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</si>
  <si>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</si>
  <si>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</si>
  <si>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</si>
  <si>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</si>
  <si>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</si>
  <si>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</si>
  <si>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</si>
  <si>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</si>
  <si>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</si>
  <si>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</si>
  <si>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</si>
  <si>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</si>
  <si>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</si>
  <si>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</si>
  <si>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</si>
  <si>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</si>
  <si>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</si>
  <si>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</si>
  <si>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</si>
  <si>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</si>
  <si>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</si>
  <si>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</si>
  <si>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</si>
  <si>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</si>
  <si>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</si>
  <si>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</si>
  <si>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</si>
  <si>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</si>
  <si>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</si>
  <si>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</si>
  <si>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</si>
  <si>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</si>
  <si>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</si>
  <si>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</si>
  <si>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</si>
  <si>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</si>
  <si>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</si>
  <si>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</si>
  <si>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</si>
  <si>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</si>
  <si>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</si>
  <si>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</si>
  <si>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</si>
  <si>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</si>
  <si>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</si>
  <si>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</si>
  <si>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</si>
  <si>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</si>
  <si>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</si>
  <si>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</si>
  <si>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</si>
  <si>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</si>
  <si>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</si>
  <si>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</si>
  <si>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</si>
  <si>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</si>
  <si>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</si>
  <si>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</si>
  <si>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</si>
  <si>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</si>
  <si>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</si>
  <si>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</si>
  <si>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</si>
  <si>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</si>
  <si>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</si>
  <si>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</si>
  <si>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</si>
  <si>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</si>
  <si>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</si>
  <si>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</si>
  <si>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</si>
  <si>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</si>
  <si>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</si>
  <si>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</si>
  <si>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</si>
  <si>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</si>
  <si>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</si>
  <si>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</si>
  <si>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</si>
  <si>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</si>
  <si>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</si>
  <si>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</si>
  <si>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</si>
  <si>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</si>
  <si>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</si>
  <si>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</si>
  <si>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</si>
  <si>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</si>
  <si>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</si>
  <si>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</si>
  <si>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</si>
  <si>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</si>
  <si>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</si>
  <si>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</si>
  <si>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</si>
  <si>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</si>
  <si>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</si>
  <si>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</si>
  <si>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</si>
  <si>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</si>
  <si>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</si>
  <si>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</si>
  <si>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</si>
  <si>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</si>
  <si>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</si>
  <si>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</si>
  <si>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</si>
  <si>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</si>
  <si>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</si>
  <si>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</si>
  <si>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</si>
  <si>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</si>
  <si>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</si>
  <si>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</si>
  <si>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</si>
  <si>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</si>
  <si>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</si>
  <si>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</si>
  <si>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</si>
  <si>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</si>
  <si>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</si>
  <si>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</si>
  <si>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</si>
  <si>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</si>
  <si>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</si>
  <si>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</si>
  <si>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</si>
  <si>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</si>
  <si>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</si>
  <si>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</si>
  <si>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</si>
  <si>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</si>
  <si>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</si>
  <si>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</si>
  <si>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</si>
  <si>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</si>
  <si>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</si>
  <si>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</si>
  <si>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</si>
  <si>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</si>
  <si>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</si>
  <si>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</si>
  <si>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</si>
  <si>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</si>
  <si>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</si>
  <si>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</si>
  <si>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</si>
  <si>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</si>
  <si>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</si>
  <si>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</si>
  <si>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</si>
  <si>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</si>
  <si>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</si>
  <si>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</si>
  <si>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</si>
  <si>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</si>
  <si>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</si>
  <si>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</si>
  <si>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</si>
  <si>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</si>
  <si>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</si>
  <si>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</si>
  <si>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</si>
  <si>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</si>
  <si>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</si>
  <si>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</si>
  <si>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</si>
  <si>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</si>
  <si>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</si>
  <si>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</si>
  <si>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</si>
  <si>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</si>
  <si>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</si>
  <si>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</si>
  <si>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</si>
  <si>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</si>
  <si>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</si>
  <si>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</si>
  <si>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</si>
  <si>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</si>
  <si>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</si>
  <si>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</si>
  <si>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</si>
  <si>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</si>
  <si>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</si>
  <si>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</si>
  <si>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</si>
  <si>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</si>
  <si>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</si>
  <si>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</si>
  <si>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</si>
  <si>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</si>
  <si>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</si>
  <si>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</si>
  <si>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</si>
  <si>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</si>
  <si>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</si>
  <si>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</si>
  <si>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</si>
  <si>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</si>
  <si>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</si>
  <si>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</si>
  <si>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</si>
  <si>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</si>
  <si>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</si>
  <si>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</si>
  <si>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</si>
  <si>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</si>
  <si>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</si>
  <si>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</si>
  <si>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</si>
  <si>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</si>
  <si>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</si>
  <si>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</si>
  <si>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</si>
  <si>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</si>
  <si>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</si>
  <si>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</si>
  <si>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</si>
  <si>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</si>
  <si>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</si>
  <si>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</si>
  <si>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</si>
  <si>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</si>
  <si>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</si>
  <si>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</si>
  <si>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</si>
  <si>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</si>
  <si>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</si>
  <si>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</si>
  <si>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</si>
  <si>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</si>
  <si>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</si>
  <si>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</si>
  <si>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</si>
  <si>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</si>
  <si>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</si>
  <si>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</si>
  <si>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</si>
  <si>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</si>
  <si>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</si>
  <si>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</si>
  <si>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</si>
  <si>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</si>
  <si>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</si>
  <si>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</si>
  <si>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</si>
  <si>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</si>
  <si>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</si>
  <si>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</si>
  <si>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</si>
  <si>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</si>
  <si>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</si>
  <si>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</si>
  <si>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</si>
  <si>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</si>
  <si>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</si>
  <si>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</si>
  <si>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</si>
  <si>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</si>
  <si>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</si>
  <si>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</si>
  <si>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</si>
  <si>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</si>
  <si>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</si>
  <si>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</si>
  <si>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</si>
  <si>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</si>
  <si>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</si>
  <si>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</si>
  <si>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</si>
  <si>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</si>
  <si>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</si>
  <si>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</si>
  <si>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</si>
  <si>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</si>
  <si>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</si>
  <si>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</si>
  <si>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</si>
  <si>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</si>
  <si>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</si>
  <si>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</si>
  <si>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</si>
  <si>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</si>
  <si>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</si>
  <si>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</si>
  <si>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</si>
  <si>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</si>
  <si>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</si>
  <si>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</si>
  <si>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</si>
  <si>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</si>
  <si>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</si>
  <si>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</si>
  <si>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</si>
  <si>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</si>
  <si>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</si>
  <si>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</si>
  <si>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</si>
  <si>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</si>
  <si>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</si>
  <si>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</si>
  <si>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</si>
  <si>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</si>
  <si>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</si>
  <si>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</si>
  <si>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</si>
  <si>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</si>
  <si>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</si>
  <si>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</si>
  <si>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</si>
  <si>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</si>
  <si>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</si>
  <si>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</si>
  <si>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</si>
  <si>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</si>
  <si>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</si>
  <si>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</si>
  <si>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</si>
  <si>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</si>
  <si>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</si>
  <si>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</si>
  <si>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</si>
  <si>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</si>
  <si>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</si>
  <si>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</si>
  <si>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</si>
  <si>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</si>
  <si>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</si>
  <si>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</si>
  <si>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</si>
  <si>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</si>
  <si>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</si>
  <si>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</si>
  <si>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</si>
  <si>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</si>
  <si>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</si>
  <si>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</si>
  <si>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</si>
  <si>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</si>
  <si>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</si>
  <si>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</si>
  <si>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</si>
  <si>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</si>
  <si>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</si>
  <si>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</si>
  <si>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</si>
  <si>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</si>
  <si>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</si>
  <si>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</si>
  <si>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</si>
  <si>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</si>
  <si>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</si>
  <si>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</si>
  <si>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</si>
  <si>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</si>
  <si>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</si>
  <si>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</si>
  <si>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</si>
  <si>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</si>
  <si>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</si>
  <si>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</si>
  <si>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</si>
  <si>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</si>
  <si>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</si>
  <si>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</si>
  <si>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</si>
  <si>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</si>
  <si>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</si>
  <si>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</si>
  <si>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</si>
  <si>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</si>
  <si>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</si>
  <si>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</si>
  <si>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</si>
  <si>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</si>
  <si>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</si>
  <si>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</si>
  <si>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</si>
  <si>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</si>
  <si>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</si>
  <si>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</si>
  <si>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</si>
  <si>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</si>
  <si>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</si>
  <si>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</si>
  <si>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</si>
  <si>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</si>
  <si>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</si>
  <si>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</si>
  <si>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</si>
  <si>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</si>
  <si>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</si>
  <si>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</si>
  <si>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</si>
  <si>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</si>
  <si>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</si>
  <si>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</si>
  <si>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</si>
  <si>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</si>
  <si>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</si>
  <si>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</si>
  <si>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</si>
  <si>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</si>
  <si>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</si>
  <si>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</si>
  <si>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</si>
  <si>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</si>
  <si>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</si>
  <si>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</si>
  <si>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</si>
  <si>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</si>
  <si>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</si>
  <si>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</si>
  <si>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</si>
  <si>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</si>
  <si>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</si>
  <si>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</si>
  <si>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</si>
  <si>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</si>
  <si>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</si>
  <si>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</si>
  <si>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</si>
  <si>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</si>
  <si>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</si>
  <si>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</si>
  <si>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</si>
  <si>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</si>
  <si>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</si>
  <si>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</si>
  <si>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</si>
  <si>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</si>
  <si>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</si>
  <si>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</si>
  <si>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</si>
  <si>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</si>
  <si>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</si>
  <si>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</si>
  <si>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</si>
  <si>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</si>
  <si>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</si>
  <si>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</si>
  <si>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</si>
  <si>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</si>
  <si>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</si>
  <si>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</si>
  <si>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</si>
  <si>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</si>
  <si>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</si>
  <si>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</si>
  <si>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</si>
  <si>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</si>
  <si>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</si>
  <si>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</si>
  <si>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</si>
  <si>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</si>
  <si>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</si>
  <si>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</si>
  <si>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</si>
  <si>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</si>
  <si>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</si>
  <si>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</si>
  <si>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</si>
  <si>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</si>
  <si>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</si>
  <si>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</si>
  <si>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</si>
  <si>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</si>
  <si>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</si>
  <si>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</si>
  <si>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</si>
  <si>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</si>
  <si>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</si>
  <si>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</si>
  <si>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</si>
  <si>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</si>
  <si>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</si>
  <si>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</si>
  <si>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</si>
  <si>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</si>
  <si>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</si>
  <si>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</si>
  <si>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</si>
  <si>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</si>
  <si>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</si>
  <si>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</si>
  <si>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</si>
  <si>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</si>
  <si>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</si>
  <si>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</si>
  <si>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</si>
  <si>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</si>
  <si>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</si>
  <si>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</si>
  <si>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</si>
  <si>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</si>
  <si>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</si>
  <si>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</si>
  <si>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</si>
  <si>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</si>
  <si>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</si>
  <si>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</si>
  <si>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</si>
  <si>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</si>
  <si>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</si>
  <si>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</si>
  <si>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</si>
  <si>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</si>
  <si>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</si>
  <si>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</si>
  <si>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</si>
  <si>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</si>
  <si>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</si>
  <si>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</si>
  <si>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</si>
  <si>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</si>
  <si>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</si>
  <si>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</si>
  <si>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</si>
  <si>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</si>
  <si>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</si>
  <si>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</si>
  <si>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</si>
  <si>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</si>
  <si>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</si>
  <si>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</si>
  <si>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</si>
  <si>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</si>
  <si>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</si>
  <si>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</si>
  <si>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</si>
  <si>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</si>
  <si>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</si>
  <si>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</si>
  <si>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</si>
  <si>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</si>
  <si>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</si>
  <si>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</si>
  <si>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</si>
  <si>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</si>
  <si>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</si>
  <si>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</si>
  <si>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</si>
  <si>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</si>
  <si>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</si>
  <si>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</si>
  <si>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</si>
  <si>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</si>
  <si>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</si>
  <si>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</si>
  <si>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</si>
  <si>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</si>
  <si>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</si>
  <si>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</si>
  <si>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</si>
  <si>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</si>
  <si>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</si>
  <si>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</si>
  <si>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</si>
  <si>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</si>
  <si>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</si>
  <si>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</si>
  <si>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</si>
  <si>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</si>
  <si>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</si>
  <si>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</si>
  <si>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</si>
  <si>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</si>
  <si>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</si>
  <si>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</si>
  <si>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</si>
  <si>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</si>
  <si>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</si>
  <si>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</si>
  <si>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</si>
  <si>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</si>
  <si>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</si>
  <si>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</si>
  <si>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</si>
  <si>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</si>
  <si>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</si>
  <si>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</si>
  <si>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</si>
  <si>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</si>
  <si>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</si>
  <si>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</si>
  <si>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</si>
  <si>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</si>
  <si>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</si>
  <si>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</si>
  <si>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</si>
  <si>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</si>
  <si>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</si>
  <si>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</si>
  <si>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</si>
  <si>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</si>
  <si>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</si>
  <si>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</si>
  <si>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</si>
  <si>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</si>
  <si>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</si>
  <si>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</si>
  <si>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</si>
  <si>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</si>
  <si>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</si>
  <si>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</si>
  <si>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</si>
  <si>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</si>
  <si>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</si>
  <si>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</si>
  <si>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</si>
  <si>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</si>
  <si>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</si>
  <si>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</si>
  <si>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</si>
  <si>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</si>
  <si>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</si>
  <si>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</si>
  <si>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</si>
  <si>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</si>
  <si>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</si>
  <si>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</si>
  <si>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</si>
  <si>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</si>
  <si>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</si>
  <si>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</si>
  <si>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</si>
  <si>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</si>
  <si>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</si>
  <si>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</si>
  <si>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</si>
  <si>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</si>
  <si>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</si>
  <si>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</si>
  <si>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</si>
  <si>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</si>
  <si>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</si>
  <si>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</si>
  <si>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</si>
  <si>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</si>
  <si>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</si>
  <si>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</si>
  <si>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</si>
  <si>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</si>
  <si>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</si>
  <si>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</si>
  <si>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</si>
  <si>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</si>
  <si>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</si>
  <si>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</si>
  <si>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</si>
  <si>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</si>
  <si>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</si>
  <si>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</si>
  <si>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</si>
  <si>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</si>
  <si>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</si>
  <si>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</si>
  <si>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</si>
  <si>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</si>
  <si>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</si>
  <si>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</si>
  <si>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</si>
  <si>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</si>
  <si>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</si>
  <si>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</si>
  <si>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</si>
  <si>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</si>
  <si>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</si>
  <si>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</si>
  <si>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</si>
  <si>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</si>
  <si>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</si>
  <si>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</si>
  <si>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</si>
  <si>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</si>
  <si>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</si>
  <si>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</si>
  <si>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</si>
  <si>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</si>
  <si>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</si>
  <si>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</si>
  <si>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</si>
  <si>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</si>
  <si>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</si>
  <si>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</si>
  <si>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</si>
  <si>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</si>
  <si>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</si>
  <si>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</si>
  <si>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</si>
  <si>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</si>
  <si>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</si>
  <si>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</si>
  <si>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</si>
  <si>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</si>
  <si>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</si>
  <si>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</si>
  <si>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</si>
  <si>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</si>
  <si>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</si>
  <si>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</si>
  <si>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</si>
  <si>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</si>
  <si>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</si>
  <si>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</si>
  <si>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</si>
  <si>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</si>
  <si>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</si>
  <si>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</si>
  <si>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</si>
  <si>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</si>
  <si>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</si>
  <si>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</si>
  <si>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</si>
  <si>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</si>
  <si>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</si>
  <si>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</si>
  <si>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</si>
  <si>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</si>
  <si>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</si>
  <si>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</si>
  <si>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</si>
  <si>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</si>
  <si>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</si>
  <si>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</si>
  <si>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</si>
  <si>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</si>
  <si>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</si>
  <si>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</si>
  <si>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</si>
  <si>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</si>
  <si>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</si>
  <si>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</si>
  <si>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</si>
  <si>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</si>
  <si>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</si>
  <si>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</si>
  <si>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</si>
  <si>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</si>
  <si>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</si>
  <si>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</si>
  <si>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</si>
  <si>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</si>
  <si>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</si>
  <si>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</si>
  <si>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</si>
  <si>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</si>
  <si>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</si>
  <si>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</si>
  <si>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</si>
  <si>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</si>
  <si>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</si>
  <si>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</si>
  <si>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</si>
  <si>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</si>
  <si>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</si>
  <si>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</si>
  <si>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</si>
  <si>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</si>
  <si>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</si>
  <si>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</si>
  <si>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</si>
  <si>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</si>
  <si>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</si>
  <si>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</si>
  <si>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</si>
  <si>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</si>
  <si>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</si>
  <si>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</si>
  <si>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</si>
  <si>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</si>
  <si>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</si>
  <si>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</si>
  <si>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</si>
  <si>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</si>
  <si>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</si>
  <si>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</si>
  <si>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</si>
  <si>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</si>
  <si>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</si>
  <si>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</si>
  <si>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</si>
  <si>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</si>
  <si>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</si>
  <si>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</si>
  <si>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</si>
  <si>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</si>
  <si>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</si>
  <si>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</si>
  <si>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</si>
  <si>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</si>
  <si>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</si>
  <si>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</si>
  <si>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</si>
  <si>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</si>
  <si>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</si>
  <si>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</si>
  <si>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</si>
  <si>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</si>
  <si>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</si>
  <si>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</si>
  <si>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</si>
  <si>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</si>
  <si>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</si>
  <si>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</si>
  <si>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</si>
  <si>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</si>
  <si>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</si>
  <si>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</si>
  <si>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</si>
  <si>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</si>
  <si>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</si>
  <si>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</si>
  <si>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</si>
  <si>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</si>
  <si>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</si>
  <si>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</si>
  <si>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</si>
  <si>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</si>
  <si>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</si>
  <si>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</si>
  <si>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</si>
  <si>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</si>
  <si>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</si>
  <si>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</si>
  <si>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</si>
  <si>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</si>
  <si>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</si>
  <si>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</si>
  <si>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</si>
  <si>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</si>
  <si>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</si>
  <si>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</si>
  <si>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</si>
  <si>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</si>
  <si>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</si>
  <si>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</si>
  <si>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</si>
  <si>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</si>
  <si>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</si>
  <si>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</si>
  <si>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</si>
  <si>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</si>
  <si>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</si>
  <si>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</si>
  <si>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</si>
  <si>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</si>
  <si>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</si>
  <si>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</si>
  <si>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</si>
  <si>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</si>
  <si>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</si>
  <si>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</si>
  <si>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</si>
  <si>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</si>
  <si>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</si>
  <si>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</si>
  <si>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</si>
  <si>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</si>
  <si>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</si>
  <si>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</si>
  <si>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</si>
  <si>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</si>
  <si>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</si>
  <si>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</si>
  <si>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</si>
  <si>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</si>
  <si>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</si>
  <si>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</si>
  <si>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</si>
  <si>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</si>
  <si>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</si>
  <si>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</si>
  <si>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</si>
  <si>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</si>
  <si>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</si>
  <si>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</si>
  <si>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</si>
  <si>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</si>
  <si>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</si>
  <si>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</si>
  <si>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</si>
  <si>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</si>
  <si>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</si>
  <si>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</si>
  <si>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</si>
  <si>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</si>
  <si>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</si>
  <si>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</si>
  <si>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</si>
  <si>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</si>
  <si>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</si>
  <si>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</si>
  <si>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</si>
  <si>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</si>
  <si>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</si>
  <si>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</si>
  <si>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</si>
  <si>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</si>
  <si>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</si>
  <si>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</si>
  <si>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</si>
  <si>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</si>
  <si>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</si>
  <si>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</si>
  <si>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</si>
  <si>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</si>
  <si>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</si>
  <si>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</si>
  <si>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</si>
  <si>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</si>
  <si>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</si>
  <si>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</si>
  <si>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</si>
  <si>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</si>
  <si>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</si>
  <si>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</si>
  <si>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</si>
  <si>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</si>
  <si>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</si>
  <si>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</si>
  <si>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</si>
  <si>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</si>
  <si>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</si>
  <si>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</si>
  <si>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</si>
  <si>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</si>
  <si>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</si>
  <si>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</si>
  <si>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</si>
  <si>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</si>
  <si>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</si>
  <si>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</si>
  <si>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</si>
  <si>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</si>
  <si>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</si>
  <si>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</si>
  <si>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</si>
  <si>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</si>
  <si>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</si>
  <si>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</si>
  <si>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</si>
  <si>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</si>
  <si>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</si>
  <si>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</si>
  <si>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</si>
  <si>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</si>
  <si>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</si>
  <si>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</si>
  <si>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</si>
  <si>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</si>
  <si>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</si>
  <si>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</si>
  <si>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</si>
  <si>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</si>
  <si>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</si>
  <si>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</si>
  <si>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</si>
  <si>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</si>
  <si>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</si>
  <si>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</si>
  <si>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</si>
  <si>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</si>
  <si>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</si>
  <si>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</si>
  <si>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</si>
  <si>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</si>
  <si>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</si>
  <si>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</si>
  <si>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</si>
  <si>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</si>
  <si>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</si>
  <si>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</si>
  <si>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</si>
  <si>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</si>
  <si>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</si>
  <si>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</si>
  <si>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</si>
  <si>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</si>
  <si>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</si>
  <si>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</si>
  <si>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</si>
  <si>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</si>
  <si>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</si>
  <si>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</si>
  <si>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</si>
  <si>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</si>
  <si>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</si>
  <si>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</si>
  <si>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</si>
  <si>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</si>
  <si>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</si>
  <si>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</si>
  <si>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</si>
  <si>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</si>
  <si>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</si>
  <si>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</si>
  <si>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</si>
  <si>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</si>
  <si>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</si>
  <si>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</si>
  <si>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</si>
  <si>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</si>
  <si>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</si>
  <si>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</si>
  <si>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</si>
  <si>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</si>
  <si>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</si>
  <si>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</si>
  <si>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</si>
  <si>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</si>
  <si>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</si>
  <si>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</si>
  <si>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</si>
  <si>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</si>
  <si>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</si>
  <si>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</si>
  <si>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</si>
  <si>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</si>
  <si>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</si>
  <si>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</si>
  <si>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</si>
  <si>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</si>
  <si>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</si>
  <si>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</si>
  <si>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</si>
  <si>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</si>
  <si>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</si>
  <si>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</si>
  <si>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</si>
  <si>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</si>
  <si>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</si>
  <si>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</si>
  <si>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</si>
  <si>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</si>
  <si>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</si>
  <si>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</si>
  <si>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</si>
  <si>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</si>
  <si>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</si>
  <si>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</si>
  <si>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</si>
  <si>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</si>
  <si>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</si>
  <si>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</si>
  <si>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</si>
  <si>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</si>
  <si>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</si>
  <si>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</si>
  <si>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</si>
  <si>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</si>
  <si>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</si>
  <si>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</si>
  <si>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</si>
  <si>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</si>
  <si>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</si>
  <si>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</si>
  <si>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</si>
  <si>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</si>
  <si>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</si>
  <si>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</si>
  <si>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</si>
  <si>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</si>
  <si>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</si>
  <si>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</si>
  <si>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</si>
  <si>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</si>
  <si>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</si>
  <si>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</si>
  <si>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</si>
  <si>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</si>
  <si>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</si>
  <si>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</si>
  <si>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</si>
  <si>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</si>
  <si>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</si>
  <si>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</si>
  <si>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</si>
  <si>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</si>
  <si>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</si>
  <si>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</si>
  <si>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</si>
  <si>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</si>
  <si>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</si>
  <si>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</si>
  <si>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</si>
  <si>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</si>
  <si>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</si>
  <si>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</si>
  <si>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</si>
  <si>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</si>
  <si>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</si>
  <si>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</si>
  <si>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</si>
  <si>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</si>
  <si>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</si>
  <si>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</si>
  <si>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</si>
  <si>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</si>
  <si>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</si>
  <si>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</si>
  <si>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</si>
  <si>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</si>
  <si>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</si>
  <si>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</si>
  <si>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</si>
  <si>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</si>
  <si>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</si>
  <si>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</si>
  <si>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</si>
  <si>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</si>
  <si>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</si>
  <si>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</si>
  <si>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</si>
  <si>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</si>
  <si>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</si>
  <si>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</si>
  <si>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</si>
  <si>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</si>
  <si>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</si>
  <si>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</si>
  <si>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</si>
  <si>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</si>
  <si>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</si>
  <si>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</si>
  <si>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</si>
  <si>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</si>
  <si>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</si>
  <si>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</si>
  <si>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</si>
  <si>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</si>
  <si>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</si>
  <si>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</si>
  <si>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</si>
  <si>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</si>
  <si>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</si>
  <si>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</si>
  <si>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</si>
  <si>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</si>
  <si>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</si>
  <si>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</si>
  <si>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</si>
  <si>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</si>
  <si>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</si>
  <si>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</si>
  <si>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</si>
  <si>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</si>
  <si>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</si>
  <si>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</si>
  <si>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</si>
  <si>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</si>
  <si>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</si>
  <si>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</si>
  <si>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</si>
  <si>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</si>
  <si>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</si>
  <si>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</si>
  <si>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</si>
  <si>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</si>
  <si>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</si>
  <si>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</si>
  <si>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</si>
  <si>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</si>
  <si>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</si>
  <si>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</si>
  <si>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</si>
  <si>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</si>
  <si>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</si>
  <si>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</si>
  <si>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</si>
  <si>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</si>
  <si>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</si>
  <si>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</si>
  <si>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</si>
  <si>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</si>
  <si>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</si>
  <si>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</si>
  <si>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</si>
  <si>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</si>
  <si>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</si>
  <si>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</si>
  <si>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</si>
  <si>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</si>
  <si>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</si>
  <si>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</si>
  <si>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</si>
  <si>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</si>
  <si>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</si>
  <si>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</si>
  <si>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</si>
  <si>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</si>
  <si>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</si>
  <si>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</si>
  <si>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</si>
  <si>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</si>
  <si>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</si>
  <si>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</si>
  <si>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</si>
  <si>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</si>
  <si>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</si>
  <si>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</si>
  <si>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</si>
  <si>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</si>
  <si>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</si>
  <si>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</si>
  <si>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</si>
  <si>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</si>
  <si>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</si>
  <si>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</si>
  <si>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</si>
  <si>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</si>
  <si>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</si>
  <si>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</si>
  <si>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</si>
  <si>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</si>
  <si>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</si>
  <si>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</si>
  <si>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</si>
  <si>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</si>
  <si>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</si>
  <si>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</si>
  <si>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</si>
  <si>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</si>
  <si>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</si>
  <si>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</si>
  <si>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</si>
  <si>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</si>
  <si>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</si>
  <si>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</si>
  <si>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</si>
  <si>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</si>
  <si>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</si>
  <si>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</si>
  <si>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</si>
  <si>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</si>
  <si>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</si>
  <si>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</si>
  <si>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</si>
  <si>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</si>
  <si>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</si>
  <si>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</si>
  <si>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</si>
  <si>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</si>
  <si>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</si>
  <si>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</si>
  <si>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</si>
  <si>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</si>
  <si>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</si>
  <si>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</si>
  <si>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</si>
  <si>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</si>
  <si>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</si>
  <si>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</si>
  <si>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</si>
  <si>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</si>
  <si>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</si>
  <si>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</si>
  <si>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</si>
  <si>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</si>
  <si>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</si>
  <si>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</si>
  <si>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</si>
  <si>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</si>
  <si>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</si>
  <si>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</si>
  <si>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</si>
  <si>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</si>
  <si>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</si>
  <si>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</si>
  <si>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</si>
  <si>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</si>
  <si>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</si>
  <si>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</si>
  <si>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</si>
  <si>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</si>
  <si>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</si>
  <si>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</si>
  <si>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</si>
  <si>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</si>
  <si>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</si>
  <si>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</si>
  <si>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</si>
  <si>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</si>
  <si>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</si>
  <si>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</si>
  <si>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</si>
  <si>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</si>
  <si>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</si>
  <si>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</si>
  <si>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</si>
  <si>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</si>
  <si>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</si>
  <si>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</si>
  <si>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</si>
  <si>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</si>
  <si>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</si>
  <si>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</si>
  <si>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</si>
  <si>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</si>
  <si>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</si>
  <si>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</si>
  <si>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</si>
  <si>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</si>
  <si>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</si>
  <si>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</si>
  <si>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</si>
  <si>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</si>
  <si>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</si>
  <si>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</si>
  <si>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</si>
  <si>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</si>
  <si>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</si>
  <si>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</si>
  <si>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</si>
  <si>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</si>
  <si>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</si>
  <si>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</si>
  <si>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</si>
  <si>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</si>
  <si>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</si>
  <si>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</si>
  <si>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</si>
  <si>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</si>
  <si>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</si>
  <si>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</si>
  <si>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</si>
  <si>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</si>
  <si>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</si>
  <si>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</si>
  <si>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</si>
  <si>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</si>
  <si>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</si>
  <si>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</si>
  <si>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</si>
  <si>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</si>
  <si>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</si>
  <si>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</si>
  <si>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</si>
  <si>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</si>
  <si>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</si>
  <si>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</si>
  <si>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</si>
  <si>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</si>
  <si>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</si>
  <si>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</si>
  <si>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</si>
  <si>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</si>
  <si>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</si>
  <si>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</si>
  <si>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</si>
  <si>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</si>
  <si>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</si>
  <si>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</si>
  <si>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</si>
  <si>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</si>
  <si>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</si>
  <si>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</si>
  <si>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</si>
  <si>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</si>
  <si>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</si>
  <si>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</si>
  <si>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</si>
  <si>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</si>
  <si>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</si>
  <si>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</si>
  <si>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</si>
  <si>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</si>
  <si>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</si>
  <si>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</si>
  <si>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</si>
  <si>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</si>
  <si>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</si>
  <si>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</si>
  <si>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</si>
  <si>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</si>
  <si>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</si>
  <si>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</si>
  <si>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</si>
  <si>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</si>
  <si>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</si>
  <si>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</si>
  <si>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</si>
  <si>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</si>
  <si>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</si>
  <si>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</si>
  <si>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</si>
  <si>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</si>
  <si>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</si>
  <si>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</si>
  <si>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</si>
  <si>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</si>
  <si>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</si>
  <si>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</si>
  <si>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</si>
  <si>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</si>
  <si>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</si>
  <si>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</si>
  <si>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</si>
  <si>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</si>
  <si>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</si>
  <si>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</si>
  <si>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</si>
  <si>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</si>
  <si>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</si>
  <si>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</si>
  <si>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</si>
  <si>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</si>
  <si>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</si>
  <si>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</si>
  <si>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</si>
  <si>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</si>
  <si>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</si>
  <si>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</si>
  <si>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</si>
  <si>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</si>
  <si>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</si>
  <si>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</si>
  <si>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</si>
  <si>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</si>
  <si>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</si>
  <si>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</si>
  <si>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</si>
  <si>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</si>
  <si>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</si>
  <si>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</si>
  <si>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</si>
  <si>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</si>
  <si>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</si>
  <si>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</si>
  <si>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</si>
  <si>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</si>
  <si>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</si>
  <si>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</si>
  <si>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</si>
  <si>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</si>
  <si>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</si>
  <si>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</si>
  <si>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</si>
  <si>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</si>
  <si>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</si>
  <si>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</si>
  <si>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</si>
  <si>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</si>
  <si>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</si>
  <si>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</si>
  <si>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</si>
  <si>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</si>
  <si>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</si>
  <si>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</si>
  <si>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</si>
  <si>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</si>
  <si>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</si>
  <si>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</si>
  <si>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</si>
  <si>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</si>
  <si>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</si>
  <si>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</si>
  <si>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</si>
  <si>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</si>
  <si>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</si>
  <si>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</si>
  <si>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</si>
  <si>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</si>
  <si>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</si>
  <si>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</si>
  <si>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</si>
  <si>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</si>
  <si>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</si>
  <si>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</si>
  <si>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</si>
  <si>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</si>
  <si>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</si>
  <si>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</si>
  <si>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</si>
  <si>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</si>
  <si>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</si>
  <si>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</si>
  <si>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</si>
  <si>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</si>
  <si>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</si>
  <si>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</si>
  <si>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</si>
  <si>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</si>
  <si>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</si>
  <si>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</si>
  <si>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</si>
  <si>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</si>
  <si>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</si>
  <si>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</si>
  <si>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</si>
  <si>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</si>
  <si>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</si>
  <si>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</si>
  <si>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</si>
  <si>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</si>
  <si>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</si>
  <si>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</si>
  <si>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</si>
  <si>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</si>
  <si>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</si>
  <si>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</si>
  <si>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</si>
  <si>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</si>
  <si>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</si>
  <si>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</si>
  <si>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</si>
  <si>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</si>
  <si>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</si>
  <si>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</si>
  <si>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</si>
  <si>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</si>
  <si>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</si>
  <si>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</si>
  <si>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</si>
  <si>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</si>
  <si>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</si>
  <si>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</si>
  <si>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</si>
  <si>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</si>
  <si>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</si>
  <si>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</si>
  <si>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</si>
  <si>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</si>
  <si>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</si>
  <si>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</si>
  <si>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</si>
  <si>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</si>
  <si>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</si>
  <si>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</si>
  <si>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</si>
  <si>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</si>
  <si>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</si>
  <si>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</si>
  <si>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</si>
  <si>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</si>
  <si>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</si>
  <si>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</si>
  <si>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</si>
  <si>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</si>
  <si>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</si>
  <si>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</si>
  <si>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</si>
  <si>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</si>
  <si>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</si>
  <si>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</si>
  <si>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</si>
  <si>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</si>
  <si>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</si>
  <si>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</si>
  <si>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</si>
  <si>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</si>
  <si>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</si>
  <si>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</si>
  <si>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</si>
  <si>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</si>
  <si>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</si>
  <si>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</si>
  <si>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</si>
  <si>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</si>
  <si>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</si>
  <si>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</si>
  <si>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</si>
  <si>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</si>
  <si>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</si>
  <si>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</si>
  <si>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</si>
  <si>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</si>
  <si>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</si>
  <si>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</si>
  <si>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</si>
  <si>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</si>
  <si>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</si>
  <si>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</si>
  <si>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</si>
  <si>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</si>
  <si>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</si>
  <si>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</si>
  <si>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</si>
  <si>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</si>
  <si>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</si>
  <si>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</si>
  <si>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</si>
  <si>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</si>
  <si>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</si>
  <si>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</si>
  <si>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</si>
  <si>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</si>
  <si>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</si>
  <si>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</si>
  <si>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</si>
  <si>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</si>
  <si>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</si>
  <si>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</si>
  <si>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</si>
  <si>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</si>
  <si>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</si>
  <si>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</si>
  <si>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</si>
  <si>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</si>
  <si>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</si>
  <si>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</si>
  <si>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</si>
  <si>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</si>
  <si>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</si>
  <si>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</si>
  <si>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</si>
  <si>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</si>
  <si>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</si>
  <si>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</si>
  <si>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</si>
  <si>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</si>
  <si>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</si>
  <si>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</si>
  <si>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</si>
  <si>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</si>
  <si>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</si>
  <si>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</si>
  <si>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</si>
  <si>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</si>
  <si>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</si>
  <si>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</si>
  <si>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</si>
  <si>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</si>
  <si>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</si>
  <si>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</si>
  <si>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</si>
  <si>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</si>
  <si>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</si>
  <si>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</si>
  <si>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</si>
  <si>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</si>
  <si>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</si>
  <si>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</si>
  <si>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</si>
  <si>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</si>
  <si>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</si>
  <si>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</si>
  <si>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</si>
  <si>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</si>
  <si>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</si>
  <si>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</si>
  <si>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</si>
  <si>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</si>
  <si>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</si>
  <si>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</si>
  <si>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</si>
  <si>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</si>
  <si>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</si>
  <si>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</si>
  <si>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</si>
  <si>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</si>
  <si>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</si>
  <si>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</si>
  <si>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</si>
  <si>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</si>
  <si>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</si>
  <si>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</si>
  <si>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</si>
  <si>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</si>
  <si>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</si>
  <si>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</si>
  <si>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</si>
  <si>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</si>
  <si>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</si>
  <si>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</si>
  <si>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</si>
  <si>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</si>
  <si>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</si>
  <si>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</si>
  <si>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</si>
  <si>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</si>
  <si>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</si>
  <si>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</si>
  <si>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</si>
  <si>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</si>
  <si>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</si>
  <si>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</si>
  <si>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</si>
  <si>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</si>
  <si>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</si>
  <si>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</si>
  <si>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</si>
  <si>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</si>
  <si>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</si>
  <si>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</si>
  <si>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</si>
  <si>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</si>
  <si>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</si>
  <si>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</si>
  <si>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</si>
  <si>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</si>
  <si>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</si>
  <si>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</si>
  <si>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</si>
  <si>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</si>
  <si>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</si>
  <si>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</si>
  <si>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</si>
  <si>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</si>
  <si>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</si>
  <si>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</si>
  <si>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</si>
  <si>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</si>
  <si>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</si>
  <si>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</si>
  <si>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</si>
  <si>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</si>
  <si>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</si>
  <si>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</si>
  <si>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</si>
  <si>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</si>
  <si>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</si>
  <si>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</si>
  <si>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</si>
  <si>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</si>
  <si>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</si>
  <si>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</si>
  <si>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</si>
  <si>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</si>
  <si>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</si>
  <si>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</si>
  <si>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</si>
  <si>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</si>
  <si>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</si>
  <si>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</si>
  <si>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</si>
  <si>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</si>
  <si>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</si>
  <si>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</si>
  <si>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</si>
  <si>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</si>
  <si>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</si>
  <si>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</si>
  <si>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</si>
  <si>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</si>
  <si>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</si>
  <si>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</si>
  <si>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</si>
  <si>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</si>
  <si>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</si>
  <si>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</si>
  <si>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</si>
  <si>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</si>
  <si>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</si>
  <si>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</si>
  <si>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</si>
  <si>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</si>
  <si>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</si>
  <si>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</si>
  <si>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</si>
  <si>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</si>
  <si>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</si>
  <si>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</si>
  <si>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</si>
  <si>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</si>
  <si>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</si>
  <si>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</si>
  <si>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</si>
  <si>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</si>
  <si>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</si>
  <si>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</si>
  <si>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</si>
  <si>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</si>
  <si>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</si>
  <si>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</si>
  <si>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</si>
  <si>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</si>
  <si>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</si>
  <si>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</si>
  <si>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</si>
  <si>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</si>
  <si>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</si>
  <si>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</si>
  <si>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</si>
  <si>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</si>
  <si>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</si>
  <si>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</si>
  <si>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</si>
  <si>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</si>
  <si>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</si>
  <si>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</si>
  <si>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</si>
  <si>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</si>
  <si>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</si>
  <si>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</si>
  <si>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</si>
  <si>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</si>
  <si>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</si>
  <si>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</si>
  <si>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</si>
  <si>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</si>
  <si>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</si>
  <si>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</si>
  <si>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</si>
  <si>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</si>
  <si>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</si>
  <si>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</si>
  <si>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</si>
  <si>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</si>
  <si>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</si>
  <si>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</si>
  <si>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</si>
  <si>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</si>
  <si>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</si>
  <si>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</si>
  <si>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</si>
  <si>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</si>
  <si>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</si>
  <si>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</si>
  <si>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</si>
  <si>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</si>
  <si>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</si>
  <si>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</si>
  <si>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</si>
  <si>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</si>
  <si>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</si>
  <si>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</si>
  <si>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</si>
  <si>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</si>
  <si>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</si>
  <si>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</si>
  <si>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</si>
  <si>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</si>
  <si>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</si>
  <si>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</si>
  <si>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</si>
  <si>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</si>
  <si>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</si>
  <si>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</si>
  <si>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</si>
  <si>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</si>
  <si>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</si>
  <si>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</si>
  <si>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</si>
  <si>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</si>
  <si>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</si>
  <si>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</si>
  <si>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</si>
  <si>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</si>
  <si>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</si>
  <si>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</si>
  <si>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</si>
  <si>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</si>
  <si>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</si>
  <si>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</si>
  <si>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</si>
  <si>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</si>
  <si>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</si>
  <si>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</si>
  <si>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</si>
  <si>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</si>
  <si>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</si>
  <si>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</si>
  <si>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</si>
  <si>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</si>
  <si>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</si>
  <si>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</si>
  <si>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</si>
  <si>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</si>
  <si>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</si>
  <si>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</si>
  <si>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</si>
  <si>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</si>
  <si>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</si>
  <si>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</si>
  <si>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</si>
  <si>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</si>
  <si>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</si>
  <si>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</si>
  <si>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</si>
  <si>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</si>
  <si>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</si>
  <si>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</si>
  <si>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</si>
  <si>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</si>
  <si>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</si>
  <si>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</si>
  <si>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</si>
  <si>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</si>
  <si>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</si>
  <si>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</si>
  <si>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</si>
  <si>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</si>
  <si>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</si>
  <si>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</si>
  <si>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</si>
  <si>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</si>
  <si>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</si>
  <si>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</si>
  <si>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</si>
  <si>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</si>
  <si>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</si>
  <si>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</si>
  <si>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</si>
  <si>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</si>
  <si>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</si>
  <si>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</si>
  <si>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</si>
  <si>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</si>
  <si>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</si>
  <si>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</si>
  <si>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</si>
  <si>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</si>
  <si>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</si>
  <si>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</si>
  <si>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</si>
  <si>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</si>
  <si>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</si>
  <si>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</si>
  <si>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</si>
  <si>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</si>
  <si>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</si>
  <si>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</si>
  <si>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</si>
  <si>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</si>
  <si>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</si>
  <si>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</si>
  <si>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</si>
  <si>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</si>
  <si>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</si>
  <si>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</si>
  <si>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</si>
  <si>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</si>
  <si>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</si>
  <si>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</si>
  <si>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</si>
  <si>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</si>
  <si>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</si>
  <si>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</si>
  <si>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</si>
  <si>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</si>
  <si>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</si>
  <si>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</si>
  <si>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</si>
  <si>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</si>
  <si>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</si>
  <si>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</si>
  <si>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</si>
  <si>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</si>
  <si>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</si>
  <si>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</si>
  <si>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</si>
  <si>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</si>
  <si>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</si>
  <si>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</si>
  <si>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</si>
  <si>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</si>
  <si>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</si>
  <si>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</si>
  <si>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</si>
  <si>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</si>
  <si>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</si>
  <si>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</si>
  <si>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</si>
  <si>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</si>
  <si>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</si>
  <si>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</si>
  <si>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</si>
  <si>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</si>
  <si>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</si>
  <si>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</si>
  <si>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</si>
  <si>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</si>
  <si>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</si>
  <si>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</si>
  <si>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</si>
  <si>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</si>
  <si>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</si>
  <si>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</si>
  <si>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</si>
  <si>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</si>
  <si>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</si>
  <si>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</si>
  <si>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</si>
  <si>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</si>
  <si>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</si>
  <si>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</si>
  <si>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</si>
  <si>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</si>
  <si>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</si>
  <si>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</si>
  <si>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</si>
  <si>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</si>
  <si>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</si>
  <si>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</si>
  <si>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</si>
  <si>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</si>
  <si>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</si>
  <si>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</si>
  <si>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</si>
  <si>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</si>
  <si>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</si>
  <si>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</si>
  <si>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</si>
  <si>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</si>
  <si>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</si>
  <si>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</si>
  <si>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</si>
  <si>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</si>
  <si>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</si>
  <si>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</si>
  <si>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</si>
  <si>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</si>
  <si>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</si>
  <si>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</si>
  <si>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</si>
  <si>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</si>
  <si>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</si>
  <si>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</si>
  <si>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</si>
  <si>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</si>
  <si>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</si>
  <si>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</si>
  <si>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</si>
  <si>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</si>
  <si>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</si>
  <si>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</si>
  <si>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</si>
  <si>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</si>
  <si>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</si>
  <si>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</si>
  <si>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</si>
  <si>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</si>
  <si>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</si>
  <si>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</si>
  <si>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</si>
  <si>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</si>
  <si>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</si>
  <si>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</si>
  <si>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</si>
  <si>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</si>
  <si>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</si>
  <si>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</si>
  <si>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</si>
  <si>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</si>
  <si>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</si>
  <si>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</si>
  <si>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</si>
  <si>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</si>
  <si>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</si>
  <si>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</si>
  <si>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</si>
  <si>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</si>
  <si>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</si>
  <si>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</si>
  <si>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</si>
  <si>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</si>
  <si>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</si>
  <si>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</si>
  <si>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</si>
  <si>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</si>
  <si>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</si>
  <si>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</si>
  <si>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</si>
  <si>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</si>
  <si>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</si>
  <si>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</si>
  <si>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</si>
  <si>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</si>
  <si>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</si>
  <si>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</si>
  <si>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</si>
  <si>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</si>
  <si>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</si>
  <si>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</si>
  <si>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</si>
  <si>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</si>
  <si>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</si>
  <si>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</si>
  <si>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</si>
  <si>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</si>
  <si>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</si>
  <si>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</si>
  <si>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</si>
  <si>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</si>
  <si>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</si>
  <si>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</si>
  <si>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</si>
  <si>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</si>
  <si>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</si>
  <si>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</si>
  <si>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</si>
  <si>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</si>
  <si>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</si>
  <si>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</si>
  <si>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</si>
  <si>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</si>
  <si>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</si>
  <si>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</si>
  <si>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</si>
  <si>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</si>
  <si>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</si>
  <si>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</si>
  <si>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</si>
  <si>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</si>
  <si>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</si>
  <si>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</si>
  <si>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</si>
  <si>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</si>
  <si>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</si>
  <si>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</si>
  <si>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</si>
  <si>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</si>
  <si>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</si>
  <si>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</si>
  <si>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</si>
  <si>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</si>
  <si>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</si>
  <si>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</si>
  <si>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</si>
  <si>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</si>
  <si>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</si>
  <si>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</si>
  <si>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</si>
  <si>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</si>
  <si>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</si>
  <si>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</si>
  <si>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</si>
  <si>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</si>
  <si>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</si>
  <si>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</si>
  <si>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</si>
  <si>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</si>
  <si>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</si>
  <si>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</si>
  <si>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</si>
  <si>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</si>
  <si>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</si>
  <si>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</si>
  <si>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</si>
  <si>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</si>
  <si>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</si>
  <si>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</si>
  <si>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</si>
  <si>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</si>
  <si>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</si>
  <si>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</si>
  <si>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</si>
  <si>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</si>
  <si>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</si>
  <si>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</si>
  <si>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</si>
  <si>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</si>
  <si>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</si>
  <si>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</si>
  <si>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</si>
  <si>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</si>
  <si>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</si>
  <si>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</si>
  <si>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</si>
  <si>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</si>
  <si>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</si>
  <si>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</si>
  <si>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</si>
  <si>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</si>
  <si>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</si>
  <si>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</si>
  <si>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</si>
  <si>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</si>
  <si>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</si>
  <si>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</si>
  <si>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</si>
  <si>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</si>
  <si>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</si>
  <si>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</si>
  <si>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</si>
  <si>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</si>
  <si>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</si>
  <si>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</si>
  <si>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</si>
  <si>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</si>
  <si>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</si>
  <si>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</si>
  <si>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</si>
  <si>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</si>
  <si>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</si>
  <si>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</si>
  <si>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</si>
  <si>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</si>
  <si>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</si>
  <si>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</si>
  <si>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</si>
  <si>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</si>
  <si>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</si>
  <si>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</si>
  <si>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</si>
  <si>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</si>
  <si>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</si>
  <si>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</si>
  <si>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</si>
  <si>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</si>
  <si>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</si>
  <si>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</si>
  <si>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</si>
  <si>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</si>
  <si>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</si>
  <si>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</si>
  <si>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</si>
  <si>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</si>
  <si>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</si>
  <si>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</si>
  <si>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</si>
  <si>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</si>
  <si>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</si>
  <si>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</si>
  <si>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</si>
  <si>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</si>
  <si>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</si>
  <si>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</si>
  <si>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</si>
  <si>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</si>
  <si>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</si>
  <si>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</si>
  <si>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</si>
  <si>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</si>
  <si>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</si>
  <si>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</si>
  <si>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</si>
  <si>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</si>
  <si>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</si>
  <si>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</si>
  <si>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</si>
  <si>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</si>
  <si>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</si>
  <si>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</si>
  <si>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</si>
  <si>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</si>
  <si>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</si>
  <si>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</si>
  <si>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</si>
  <si>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</si>
  <si>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</si>
  <si>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</si>
  <si>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</si>
  <si>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</si>
  <si>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</si>
  <si>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</si>
  <si>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</si>
  <si>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</si>
  <si>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</si>
  <si>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</si>
  <si>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</si>
  <si>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</si>
  <si>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</si>
  <si>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</si>
  <si>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</si>
  <si>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</si>
  <si>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</si>
  <si>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</si>
  <si>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</si>
  <si>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</si>
  <si>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</si>
  <si>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</si>
  <si>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</si>
  <si>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</si>
  <si>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</si>
  <si>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</si>
  <si>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</si>
  <si>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</si>
  <si>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</si>
  <si>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</si>
  <si>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</si>
  <si>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</si>
  <si>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</si>
  <si>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</si>
  <si>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</si>
  <si>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</si>
  <si>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</si>
  <si>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</si>
  <si>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</si>
  <si>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</si>
  <si>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</si>
  <si>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</si>
  <si>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</si>
  <si>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</si>
  <si>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</si>
  <si>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</si>
  <si>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</si>
  <si>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</si>
  <si>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</si>
  <si>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</si>
  <si>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</si>
  <si>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</si>
  <si>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</si>
  <si>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</si>
  <si>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</si>
  <si>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</si>
  <si>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</si>
  <si>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</si>
  <si>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</si>
  <si>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</si>
  <si>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</si>
  <si>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</si>
  <si>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</si>
  <si>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</si>
  <si>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</si>
  <si>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</si>
  <si>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</si>
  <si>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</si>
  <si>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</si>
  <si>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</si>
  <si>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</si>
  <si>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</si>
  <si>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</si>
  <si>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</si>
  <si>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</si>
  <si>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</si>
  <si>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</si>
  <si>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</si>
  <si>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</si>
  <si>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</si>
  <si>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</si>
  <si>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</si>
  <si>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</si>
  <si>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</si>
  <si>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</si>
  <si>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</si>
  <si>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</si>
  <si>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</si>
  <si>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</si>
  <si>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</si>
  <si>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</si>
  <si>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</si>
  <si>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</si>
  <si>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</si>
  <si>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</si>
  <si>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</si>
  <si>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</si>
  <si>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</si>
  <si>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</si>
  <si>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</si>
  <si>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</si>
  <si>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</si>
  <si>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</si>
  <si>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</si>
  <si>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</si>
  <si>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</si>
  <si>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</si>
  <si>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</si>
  <si>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</si>
  <si>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</si>
  <si>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</si>
  <si>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</si>
  <si>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</si>
  <si>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</si>
  <si>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</si>
  <si>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</si>
  <si>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</si>
  <si>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</si>
  <si>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</si>
  <si>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</si>
  <si>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</si>
  <si>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</si>
  <si>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</si>
  <si>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</si>
  <si>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</si>
  <si>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</si>
  <si>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</si>
  <si>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</si>
  <si>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</si>
  <si>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</si>
  <si>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</si>
  <si>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</si>
  <si>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</si>
  <si>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</si>
  <si>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</si>
  <si>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</si>
  <si>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</si>
  <si>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</si>
  <si>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</si>
  <si>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</si>
  <si>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</si>
  <si>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</si>
  <si>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</si>
  <si>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</si>
  <si>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</si>
  <si>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</si>
  <si>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</si>
  <si>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</si>
  <si>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</si>
  <si>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</si>
  <si>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</si>
  <si>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</si>
  <si>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</si>
  <si>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</si>
  <si>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</si>
  <si>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</si>
  <si>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</si>
  <si>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</si>
  <si>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</si>
  <si>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</si>
  <si>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</si>
  <si>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</si>
  <si>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</si>
  <si>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</si>
  <si>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</si>
  <si>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</si>
  <si>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</si>
  <si>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</si>
  <si>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</si>
  <si>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</si>
  <si>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</si>
  <si>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</si>
  <si>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</si>
  <si>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</si>
  <si>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</si>
  <si>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</si>
  <si>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</si>
  <si>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</si>
  <si>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</si>
  <si>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</si>
  <si>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</si>
  <si>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</si>
  <si>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</si>
  <si>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</si>
  <si>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</si>
  <si>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</si>
  <si>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</si>
  <si>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</si>
  <si>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</si>
  <si>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</si>
  <si>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</si>
  <si>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</si>
  <si>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</si>
  <si>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</si>
  <si>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</si>
  <si>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</si>
  <si>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</si>
  <si>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</si>
  <si>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</si>
  <si>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</si>
  <si>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</si>
  <si>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</si>
  <si>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</si>
  <si>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</si>
  <si>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</si>
  <si>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</si>
  <si>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</si>
  <si>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</si>
  <si>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</si>
  <si>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</si>
  <si>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</si>
  <si>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</si>
  <si>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</si>
  <si>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</si>
  <si>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</si>
  <si>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</si>
  <si>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</si>
  <si>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</si>
  <si>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</si>
  <si>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</si>
  <si>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</si>
  <si>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</si>
  <si>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</si>
  <si>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</si>
  <si>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</si>
  <si>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</si>
  <si>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</si>
  <si>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</si>
  <si>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</si>
  <si>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</si>
  <si>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</si>
  <si>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</si>
  <si>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</si>
  <si>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</si>
  <si>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</si>
  <si>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</si>
  <si>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</si>
  <si>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</si>
  <si>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</si>
  <si>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</si>
  <si>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</si>
  <si>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</si>
  <si>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</si>
  <si>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</si>
  <si>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</si>
  <si>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</si>
  <si>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</si>
  <si>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</si>
  <si>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</si>
  <si>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</si>
  <si>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</si>
  <si>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</si>
  <si>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</si>
  <si>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</si>
  <si>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</si>
  <si>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</si>
  <si>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</si>
  <si>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</si>
  <si>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</si>
  <si>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</si>
  <si>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</si>
  <si>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</si>
  <si>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</si>
  <si>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</si>
  <si>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</si>
  <si>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</si>
  <si>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</si>
  <si>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</si>
  <si>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</si>
  <si>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</si>
  <si>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</si>
  <si>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</si>
  <si>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</si>
  <si>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</si>
  <si>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</si>
  <si>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</si>
  <si>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</si>
  <si>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</si>
  <si>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</si>
  <si>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</si>
  <si>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</si>
  <si>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</si>
  <si>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</si>
  <si>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</si>
  <si>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</si>
  <si>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</si>
  <si>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</si>
  <si>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</si>
  <si>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</si>
  <si>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</si>
  <si>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</si>
  <si>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</si>
  <si>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</si>
  <si>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</si>
  <si>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</si>
  <si>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</si>
  <si>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</si>
  <si>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</si>
  <si>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</si>
  <si>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</si>
  <si>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</si>
  <si>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</si>
  <si>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</si>
  <si>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</si>
  <si>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</si>
  <si>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</si>
  <si>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</si>
  <si>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</si>
  <si>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</si>
  <si>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</si>
  <si>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</si>
  <si>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</si>
  <si>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</si>
  <si>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</si>
  <si>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</si>
  <si>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</si>
  <si>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</si>
  <si>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</si>
  <si>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</si>
  <si>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</si>
  <si>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</si>
  <si>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</si>
  <si>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</si>
  <si>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</si>
  <si>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</si>
  <si>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</si>
  <si>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</si>
  <si>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</si>
  <si>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</si>
  <si>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</si>
  <si>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</si>
  <si>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</si>
  <si>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</si>
  <si>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</si>
  <si>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</si>
  <si>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</si>
  <si>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</si>
  <si>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</si>
  <si>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</si>
  <si>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</si>
  <si>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</si>
  <si>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</si>
  <si>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</si>
  <si>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</si>
  <si>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</si>
  <si>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</si>
  <si>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</si>
  <si>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</si>
  <si>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</si>
  <si>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</si>
  <si>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</si>
  <si>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</si>
  <si>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</si>
  <si>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</si>
  <si>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</si>
  <si>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</si>
  <si>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</si>
  <si>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</si>
  <si>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</si>
  <si>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</si>
  <si>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</si>
  <si>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</si>
  <si>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</si>
  <si>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</si>
  <si>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</si>
  <si>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</si>
  <si>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</si>
  <si>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</si>
  <si>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</si>
  <si>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</si>
  <si>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</si>
  <si>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</si>
  <si>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</si>
  <si>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</si>
  <si>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</si>
  <si>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</si>
  <si>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</si>
  <si>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</si>
  <si>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</si>
  <si>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</si>
  <si>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</si>
  <si>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</si>
  <si>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</si>
  <si>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</si>
  <si>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</si>
  <si>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</si>
  <si>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</si>
  <si>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</si>
  <si>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</si>
  <si>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</si>
  <si>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</si>
  <si>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</si>
  <si>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</si>
  <si>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</si>
  <si>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</si>
  <si>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</si>
  <si>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</si>
  <si>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</si>
  <si>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</si>
  <si>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</si>
  <si>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</si>
  <si>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</si>
  <si>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</si>
  <si>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</si>
  <si>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</si>
  <si>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</si>
  <si>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</si>
  <si>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</si>
  <si>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</si>
  <si>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</si>
  <si>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</si>
  <si>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</si>
  <si>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</si>
  <si>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</si>
  <si>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</si>
  <si>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</si>
  <si>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</si>
  <si>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</si>
  <si>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</si>
  <si>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</si>
  <si>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</si>
  <si>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</si>
  <si>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</si>
  <si>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</si>
  <si>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</si>
  <si>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</si>
  <si>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</si>
  <si>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</si>
  <si>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</si>
  <si>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</si>
  <si>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</si>
  <si>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</si>
  <si>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</si>
  <si>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</si>
  <si>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</si>
  <si>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</si>
  <si>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</si>
  <si>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</si>
  <si>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</si>
  <si>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</si>
  <si>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</si>
  <si>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</si>
  <si>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</si>
  <si>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</si>
  <si>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</si>
  <si>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</si>
  <si>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</si>
  <si>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</si>
  <si>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</si>
  <si>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</si>
  <si>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</si>
  <si>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</si>
  <si>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</si>
  <si>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</si>
  <si>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</si>
  <si>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</si>
  <si>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</si>
  <si>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</si>
  <si>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</si>
  <si>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</si>
  <si>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</si>
  <si>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</si>
  <si>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</si>
  <si>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</si>
  <si>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</si>
  <si>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</si>
  <si>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</si>
  <si>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</si>
  <si>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</si>
  <si>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</si>
  <si>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</si>
  <si>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</si>
  <si>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</si>
  <si>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</si>
  <si>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</si>
  <si>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</si>
  <si>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</si>
  <si>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</si>
  <si>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</si>
  <si>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</si>
  <si>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</si>
  <si>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</si>
  <si>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</si>
  <si>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</si>
  <si>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</si>
  <si>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</si>
  <si>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</si>
  <si>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</si>
  <si>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</si>
  <si>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</si>
  <si>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</si>
  <si>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</si>
  <si>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</si>
  <si>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</si>
  <si>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</si>
  <si>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</si>
  <si>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</si>
  <si>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</si>
  <si>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</si>
  <si>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</si>
  <si>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</si>
  <si>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</si>
  <si>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</si>
  <si>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</si>
  <si>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</si>
  <si>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</si>
  <si>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</si>
  <si>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</si>
  <si>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</si>
  <si>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</si>
  <si>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</si>
  <si>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</si>
  <si>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</si>
  <si>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</si>
  <si>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</si>
  <si>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</si>
  <si>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</si>
  <si>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</si>
  <si>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</si>
  <si>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</si>
  <si>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</si>
  <si>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</si>
  <si>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</si>
  <si>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</si>
  <si>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</si>
  <si>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</si>
  <si>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</si>
  <si>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</si>
  <si>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</si>
  <si>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</si>
  <si>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</si>
  <si>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</si>
  <si>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</si>
  <si>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</si>
  <si>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</si>
  <si>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</si>
  <si>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</si>
  <si>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</si>
  <si>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</si>
  <si>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</si>
  <si>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</si>
  <si>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</si>
  <si>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</si>
  <si>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</si>
  <si>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</si>
  <si>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</si>
  <si>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</si>
  <si>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</si>
  <si>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</si>
  <si>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</si>
  <si>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</si>
  <si>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</si>
  <si>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</si>
  <si>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</si>
  <si>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</si>
  <si>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</si>
  <si>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</si>
  <si>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</si>
  <si>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</si>
  <si>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</si>
  <si>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</si>
  <si>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</si>
  <si>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</si>
  <si>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</si>
  <si>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</si>
  <si>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</si>
  <si>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</si>
  <si>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</si>
  <si>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</si>
  <si>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</si>
  <si>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</si>
  <si>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</si>
  <si>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</si>
  <si>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</si>
  <si>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</si>
  <si>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</si>
  <si>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</si>
  <si>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</si>
  <si>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</si>
  <si>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</si>
  <si>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</si>
  <si>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</si>
  <si>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</si>
  <si>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</si>
  <si>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</si>
  <si>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</si>
  <si>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</si>
  <si>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</si>
  <si>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</si>
  <si>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</si>
  <si>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</si>
  <si>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</si>
  <si>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</si>
  <si>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</si>
  <si>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</si>
  <si>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</si>
  <si>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</si>
  <si>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</si>
  <si>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</si>
  <si>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</si>
  <si>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</si>
  <si>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</si>
  <si>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</si>
  <si>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</si>
  <si>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</si>
  <si>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</si>
  <si>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</si>
  <si>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</si>
  <si>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</si>
  <si>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</si>
  <si>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</si>
  <si>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</si>
  <si>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</si>
  <si>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</si>
  <si>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</si>
  <si>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</si>
  <si>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</si>
  <si>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</si>
  <si>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</si>
  <si>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</si>
  <si>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</si>
  <si>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</si>
  <si>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</si>
  <si>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</si>
  <si>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</si>
  <si>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</si>
  <si>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</si>
  <si>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</si>
  <si>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</si>
  <si>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</si>
  <si>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</si>
  <si>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</si>
  <si>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</si>
  <si>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</si>
  <si>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</si>
  <si>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</si>
  <si>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</si>
  <si>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</si>
  <si>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</si>
  <si>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</si>
  <si>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</si>
  <si>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</si>
  <si>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</si>
  <si>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</si>
  <si>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</si>
  <si>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</si>
  <si>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</si>
  <si>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</si>
  <si>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</si>
  <si>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</si>
  <si>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</si>
  <si>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</si>
  <si>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</si>
  <si>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</si>
  <si>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</si>
  <si>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</si>
  <si>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</si>
  <si>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</si>
  <si>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</si>
  <si>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</si>
  <si>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</si>
  <si>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</si>
  <si>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</si>
  <si>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</si>
  <si>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</si>
  <si>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</si>
  <si>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</si>
  <si>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</si>
  <si>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</si>
  <si>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</si>
  <si>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</si>
  <si>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</si>
  <si>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</si>
  <si>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</si>
  <si>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</si>
  <si>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</si>
  <si>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</si>
  <si>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</si>
  <si>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</si>
  <si>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</si>
  <si>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</si>
  <si>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</si>
  <si>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</si>
  <si>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</si>
  <si>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</si>
  <si>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</si>
  <si>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</si>
  <si>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</si>
  <si>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</si>
  <si>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</si>
  <si>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</si>
  <si>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</si>
  <si>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</si>
  <si>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</si>
  <si>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</si>
  <si>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</si>
  <si>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</si>
  <si>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</si>
  <si>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</si>
  <si>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</si>
  <si>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</si>
  <si>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</si>
  <si>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</si>
  <si>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</si>
  <si>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</si>
  <si>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</si>
  <si>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</si>
  <si>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</si>
  <si>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</si>
  <si>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</si>
  <si>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</si>
  <si>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</si>
  <si>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</si>
  <si>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</si>
  <si>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</si>
  <si>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</si>
  <si>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</si>
  <si>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</si>
  <si>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</si>
  <si>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</si>
  <si>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</si>
  <si>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</si>
  <si>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</si>
  <si>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</si>
  <si>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</si>
  <si>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</si>
  <si>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</si>
  <si>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</si>
  <si>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</si>
  <si>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</si>
  <si>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</si>
  <si>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</si>
  <si>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</si>
  <si>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</si>
  <si>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</si>
  <si>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</si>
  <si>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</si>
  <si>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</si>
  <si>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</si>
  <si>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</si>
  <si>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</si>
  <si>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</si>
  <si>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</si>
  <si>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</si>
  <si>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</si>
  <si>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</si>
  <si>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</si>
  <si>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</si>
  <si>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</si>
  <si>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</si>
  <si>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</si>
  <si>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</si>
  <si>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</si>
  <si>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</si>
  <si>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</si>
  <si>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</si>
  <si>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</si>
  <si>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</si>
  <si>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</si>
  <si>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</si>
  <si>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</si>
  <si>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</si>
  <si>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</si>
  <si>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</si>
  <si>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</si>
  <si>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</si>
  <si>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</si>
  <si>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</si>
  <si>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</si>
  <si>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</si>
  <si>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</si>
  <si>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</si>
  <si>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</si>
  <si>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</si>
  <si>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</si>
  <si>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</si>
  <si>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</si>
  <si>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</si>
  <si>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</si>
  <si>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</si>
  <si>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</si>
  <si>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</si>
  <si>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</si>
  <si>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</si>
  <si>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</si>
  <si>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</si>
  <si>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</si>
  <si>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</si>
  <si>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</si>
  <si>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</si>
  <si>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</si>
  <si>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</si>
  <si>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</si>
  <si>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</si>
  <si>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</si>
  <si>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</si>
  <si>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</si>
  <si>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</si>
  <si>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</si>
  <si>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</si>
  <si>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</si>
  <si>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</si>
  <si>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</si>
  <si>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</si>
  <si>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</si>
  <si>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</si>
  <si>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</si>
  <si>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</si>
  <si>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</si>
  <si>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</si>
  <si>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</si>
  <si>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</si>
  <si>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</si>
  <si>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</si>
  <si>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</si>
  <si>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</si>
  <si>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</si>
  <si>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</si>
  <si>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</si>
  <si>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</si>
  <si>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</si>
  <si>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</si>
  <si>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</si>
  <si>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</si>
  <si>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</si>
  <si>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</si>
  <si>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</si>
  <si>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</si>
  <si>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</si>
  <si>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</si>
  <si>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</si>
  <si>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</si>
  <si>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</si>
  <si>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</si>
  <si>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</si>
  <si>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</si>
  <si>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</si>
  <si>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</si>
  <si>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</si>
  <si>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</si>
  <si>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</si>
  <si>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</si>
  <si>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</si>
  <si>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</si>
  <si>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</si>
  <si>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</si>
  <si>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</si>
  <si>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</si>
  <si>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</si>
  <si>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</si>
  <si>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</si>
  <si>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</si>
  <si>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</si>
  <si>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</si>
  <si>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</si>
  <si>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</si>
  <si>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</si>
  <si>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</si>
  <si>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</si>
  <si>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</si>
  <si>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</si>
  <si>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</si>
  <si>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</si>
  <si>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</si>
  <si>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</si>
  <si>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</si>
  <si>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</si>
  <si>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</si>
  <si>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</si>
  <si>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</si>
  <si>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</si>
  <si>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</si>
  <si>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</si>
  <si>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</si>
  <si>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</si>
  <si>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</si>
  <si>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</si>
  <si>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</si>
  <si>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</si>
  <si>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</si>
  <si>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</si>
  <si>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</si>
  <si>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</si>
  <si>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</si>
  <si>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</si>
  <si>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</si>
  <si>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</si>
  <si>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</si>
  <si>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</si>
  <si>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</si>
  <si>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</si>
  <si>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</si>
  <si>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</si>
  <si>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</si>
  <si>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</si>
  <si>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</si>
  <si>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</si>
  <si>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</si>
  <si>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</si>
  <si>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</si>
  <si>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</si>
  <si>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</si>
  <si>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</si>
  <si>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</si>
  <si>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</si>
  <si>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</si>
  <si>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</si>
  <si>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</si>
  <si>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</si>
  <si>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</si>
  <si>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</si>
  <si>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</si>
  <si>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</si>
  <si>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</si>
  <si>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</si>
  <si>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</si>
  <si>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</si>
  <si>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</si>
  <si>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</si>
  <si>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</si>
  <si>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</si>
  <si>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</si>
  <si>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</si>
  <si>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</si>
  <si>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</si>
  <si>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</si>
  <si>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</si>
  <si>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</si>
  <si>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</si>
  <si>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</si>
  <si>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</si>
  <si>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</si>
  <si>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</si>
  <si>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</si>
  <si>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</si>
  <si>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</si>
  <si>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</si>
  <si>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</si>
  <si>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</si>
  <si>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</si>
  <si>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</si>
  <si>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</si>
  <si>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</si>
  <si>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</si>
  <si>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</si>
  <si>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</si>
  <si>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</si>
  <si>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</si>
  <si>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</si>
  <si>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</si>
  <si>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</si>
  <si>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</si>
  <si>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</si>
  <si>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</si>
  <si>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</si>
  <si>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</si>
  <si>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</si>
  <si>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</si>
  <si>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</si>
  <si>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</si>
  <si>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</si>
  <si>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</si>
  <si>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</si>
  <si>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</si>
  <si>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</si>
  <si>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</si>
  <si>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</si>
  <si>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</si>
  <si>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</si>
  <si>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</si>
  <si>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</si>
  <si>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</si>
  <si>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</si>
  <si>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</si>
  <si>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</si>
  <si>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</si>
  <si>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</si>
  <si>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</si>
  <si>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</si>
  <si>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</si>
  <si>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</si>
  <si>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</si>
  <si>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</si>
  <si>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</si>
  <si>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</si>
  <si>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</si>
  <si>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</si>
  <si>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</si>
  <si>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</si>
  <si>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</si>
  <si>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</si>
  <si>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</si>
  <si>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</si>
  <si>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</si>
  <si>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</si>
  <si>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</si>
  <si>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</si>
  <si>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</si>
  <si>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</si>
  <si>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</si>
  <si>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</si>
  <si>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</si>
  <si>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</si>
  <si>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</si>
  <si>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</si>
  <si>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</si>
  <si>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</si>
  <si>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</si>
  <si>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</si>
  <si>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</si>
  <si>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</si>
  <si>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</si>
  <si>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</si>
  <si>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</si>
  <si>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</si>
  <si>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</si>
  <si>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</si>
  <si>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</si>
  <si>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</si>
  <si>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</si>
  <si>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</si>
  <si>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</si>
  <si>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</si>
  <si>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</si>
  <si>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</si>
  <si>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</si>
  <si>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</si>
  <si>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</si>
  <si>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</si>
  <si>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</si>
  <si>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</si>
  <si>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</si>
  <si>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</si>
  <si>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</si>
  <si>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</si>
  <si>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</si>
  <si>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</si>
  <si>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</si>
  <si>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</si>
  <si>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</si>
  <si>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</si>
  <si>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</si>
  <si>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</si>
  <si>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</si>
  <si>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</si>
  <si>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</si>
  <si>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</si>
  <si>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</si>
  <si>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</si>
  <si>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</si>
  <si>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</si>
  <si>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</si>
  <si>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</si>
  <si>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</si>
  <si>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</si>
  <si>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</si>
  <si>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</si>
  <si>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</si>
  <si>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</si>
  <si>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</si>
  <si>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</si>
  <si>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</si>
  <si>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</si>
  <si>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</si>
  <si>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</si>
  <si>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</si>
  <si>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</si>
  <si>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</si>
  <si>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</si>
  <si>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</si>
  <si>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</si>
  <si>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</si>
  <si>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</si>
  <si>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</si>
  <si>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</si>
  <si>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</si>
  <si>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</si>
  <si>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</si>
  <si>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</si>
  <si>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</si>
  <si>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</si>
  <si>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</si>
  <si>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</si>
  <si>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</si>
  <si>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</si>
  <si>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</si>
  <si>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</si>
  <si>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</si>
  <si>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</si>
  <si>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</si>
  <si>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</si>
  <si>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</si>
  <si>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</si>
  <si>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</si>
  <si>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</si>
  <si>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</si>
  <si>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</si>
  <si>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</si>
  <si>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</si>
  <si>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</si>
  <si>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</si>
  <si>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</si>
  <si>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</si>
  <si>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</si>
  <si>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</si>
  <si>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</si>
  <si>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</si>
  <si>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</si>
  <si>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</si>
  <si>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</si>
  <si>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</si>
  <si>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</si>
  <si>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</si>
  <si>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</si>
  <si>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</si>
  <si>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</si>
  <si>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</si>
  <si>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</si>
  <si>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</si>
  <si>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</si>
  <si>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</si>
  <si>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</si>
  <si>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</si>
  <si>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</si>
  <si>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</si>
  <si>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</si>
  <si>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</si>
  <si>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</si>
  <si>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</si>
  <si>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</si>
  <si>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</si>
  <si>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</si>
  <si>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</si>
  <si>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</si>
  <si>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</si>
  <si>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</si>
  <si>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</si>
  <si>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</si>
  <si>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</si>
  <si>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</si>
  <si>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</si>
  <si>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</si>
  <si>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</si>
  <si>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</si>
  <si>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</si>
  <si>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</si>
  <si>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</si>
  <si>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</si>
  <si>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</si>
  <si>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</si>
  <si>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</si>
  <si>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</si>
  <si>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</si>
  <si>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</si>
  <si>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</si>
  <si>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</si>
  <si>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</si>
  <si>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</si>
  <si>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</si>
  <si>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</si>
  <si>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</si>
  <si>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</si>
  <si>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</si>
  <si>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</si>
  <si>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</si>
  <si>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</si>
  <si>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</si>
  <si>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</si>
  <si>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</si>
  <si>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</si>
  <si>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</si>
  <si>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</si>
  <si>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</si>
  <si>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</si>
  <si>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</si>
  <si>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</si>
  <si>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</si>
  <si>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</si>
  <si>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</si>
  <si>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</si>
  <si>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</si>
  <si>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</si>
  <si>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</si>
  <si>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</si>
  <si>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</si>
  <si>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</si>
  <si>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</si>
  <si>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</si>
  <si>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</si>
  <si>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</si>
  <si>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</si>
  <si>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</si>
  <si>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</si>
  <si>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</si>
  <si>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</si>
  <si>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</si>
  <si>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</si>
  <si>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</si>
  <si>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</si>
  <si>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</si>
  <si>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</si>
  <si>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</si>
  <si>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</si>
  <si>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</si>
  <si>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</si>
  <si>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</si>
  <si>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</si>
  <si>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</si>
  <si>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</si>
  <si>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</si>
  <si>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</si>
  <si>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</si>
  <si>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</si>
  <si>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</si>
  <si>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</si>
  <si>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</si>
  <si>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</si>
  <si>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</si>
  <si>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</si>
  <si>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</si>
  <si>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</si>
  <si>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</si>
  <si>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</si>
  <si>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</si>
  <si>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</si>
  <si>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</si>
  <si>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</si>
  <si>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</si>
  <si>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</si>
  <si>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</si>
  <si>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</si>
  <si>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</si>
  <si>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</si>
  <si>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</si>
  <si>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</si>
  <si>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</si>
  <si>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</si>
  <si>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</si>
  <si>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</si>
  <si>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</si>
  <si>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</si>
  <si>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</si>
  <si>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</si>
  <si>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</si>
  <si>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</si>
  <si>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</si>
  <si>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</si>
  <si>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</si>
  <si>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</si>
  <si>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</si>
  <si>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</si>
  <si>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</si>
  <si>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</si>
  <si>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</si>
  <si>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</si>
  <si>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</si>
  <si>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</si>
  <si>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</si>
  <si>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</si>
  <si>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</si>
  <si>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</si>
  <si>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</si>
  <si>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</si>
  <si>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</si>
  <si>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</si>
  <si>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</si>
  <si>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</si>
  <si>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</si>
  <si>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</si>
  <si>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</si>
  <si>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</si>
  <si>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</si>
  <si>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</si>
  <si>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</si>
  <si>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</si>
  <si>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</si>
  <si>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</si>
  <si>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</si>
  <si>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</si>
  <si>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</si>
  <si>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</si>
  <si>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</si>
  <si>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</si>
  <si>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</si>
  <si>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</si>
  <si>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</si>
  <si>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</si>
  <si>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</si>
  <si>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</si>
  <si>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</si>
  <si>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</si>
  <si>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</si>
  <si>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</si>
  <si>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</si>
  <si>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</si>
  <si>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</si>
  <si>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</si>
  <si>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</si>
  <si>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</si>
  <si>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</si>
  <si>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</si>
  <si>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</si>
  <si>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</si>
  <si>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</si>
  <si>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</si>
  <si>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</si>
  <si>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</si>
  <si>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</si>
  <si>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</si>
  <si>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</si>
  <si>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</si>
  <si>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</si>
  <si>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</si>
  <si>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</si>
  <si>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</si>
  <si>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</si>
  <si>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</si>
  <si>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</si>
  <si>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</si>
  <si>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</si>
  <si>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</si>
  <si>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</si>
  <si>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</si>
  <si>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</si>
  <si>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</si>
  <si>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</si>
  <si>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</si>
  <si>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</si>
  <si>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</si>
  <si>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</si>
  <si>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</si>
  <si>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</si>
  <si>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</si>
  <si>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</si>
  <si>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</si>
  <si>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</si>
  <si>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</si>
  <si>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</si>
  <si>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</si>
  <si>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</si>
  <si>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</si>
  <si>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</si>
  <si>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</si>
  <si>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</si>
  <si>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</si>
  <si>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</si>
  <si>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</si>
  <si>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</si>
  <si>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</si>
  <si>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</si>
  <si>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</si>
  <si>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</si>
  <si>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</si>
  <si>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</si>
  <si>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</si>
  <si>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</si>
  <si>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</si>
  <si>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</si>
  <si>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</si>
  <si>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</si>
  <si>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</si>
  <si>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</si>
  <si>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</si>
  <si>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</si>
  <si>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</si>
  <si>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</si>
  <si>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</si>
  <si>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</si>
  <si>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</si>
  <si>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</si>
  <si>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</si>
  <si>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</si>
  <si>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</si>
  <si>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</si>
  <si>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</si>
  <si>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</si>
  <si>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</si>
  <si>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</si>
  <si>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</si>
  <si>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</si>
  <si>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</si>
  <si>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</si>
  <si>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</si>
  <si>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</si>
  <si>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</si>
  <si>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</si>
  <si>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</si>
  <si>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</si>
  <si>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</si>
  <si>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</si>
  <si>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</si>
  <si>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</si>
  <si>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</si>
  <si>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</si>
  <si>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</si>
  <si>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</si>
  <si>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</si>
  <si>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</si>
  <si>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</si>
  <si>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</si>
  <si>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</si>
  <si>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</si>
  <si>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</si>
  <si>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</si>
  <si>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</si>
  <si>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</si>
  <si>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</si>
  <si>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</si>
  <si>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</si>
  <si>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</si>
  <si>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</si>
  <si>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</si>
  <si>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</si>
  <si>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</si>
  <si>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</si>
  <si>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</si>
  <si>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</si>
  <si>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</si>
  <si>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</si>
  <si>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</si>
  <si>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</si>
  <si>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</si>
  <si>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</si>
  <si>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</si>
  <si>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</si>
  <si>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</si>
  <si>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</si>
  <si>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</si>
  <si>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</si>
  <si>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</si>
  <si>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</si>
  <si>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</si>
  <si>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</si>
  <si>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</si>
  <si>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</si>
  <si>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</si>
  <si>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</si>
  <si>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</si>
  <si>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</si>
  <si>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</si>
  <si>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</si>
  <si>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</si>
  <si>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</si>
  <si>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</si>
  <si>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</si>
  <si>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</si>
  <si>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</si>
  <si>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</si>
  <si>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</si>
  <si>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</si>
  <si>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</si>
  <si>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</si>
  <si>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</si>
  <si>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</si>
  <si>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</si>
  <si>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</si>
  <si>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</si>
  <si>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</si>
  <si>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</si>
  <si>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</si>
  <si>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</si>
  <si>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</si>
  <si>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</si>
  <si>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</si>
  <si>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</si>
  <si>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</si>
  <si>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</si>
  <si>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</si>
  <si>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</si>
  <si>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</si>
  <si>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</si>
  <si>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</si>
  <si>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</si>
  <si>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</si>
  <si>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</si>
  <si>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</si>
  <si>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</si>
  <si>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</si>
  <si>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</si>
  <si>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</si>
  <si>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</si>
  <si>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</si>
  <si>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</si>
  <si>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</si>
  <si>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</si>
  <si>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</si>
  <si>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</si>
  <si>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</si>
  <si>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</si>
  <si>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</si>
  <si>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</si>
  <si>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</si>
  <si>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</si>
  <si>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</si>
  <si>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</si>
  <si>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</si>
  <si>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</si>
  <si>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</si>
  <si>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</si>
  <si>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</si>
  <si>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</si>
  <si>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</si>
  <si>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</si>
  <si>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</si>
  <si>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</si>
  <si>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</si>
  <si>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</si>
  <si>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</si>
  <si>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</si>
  <si>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</si>
  <si>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</si>
  <si>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</si>
  <si>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</si>
  <si>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</si>
  <si>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</si>
  <si>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</si>
  <si>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</si>
  <si>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</si>
  <si>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</si>
  <si>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</si>
  <si>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</si>
  <si>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</si>
  <si>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</si>
  <si>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</si>
  <si>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</si>
  <si>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</si>
  <si>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</si>
  <si>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</si>
  <si>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</si>
  <si>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</si>
  <si>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</si>
  <si>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</si>
  <si>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</si>
  <si>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</si>
  <si>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</si>
  <si>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</si>
  <si>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</si>
  <si>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</si>
  <si>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</si>
  <si>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</si>
  <si>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</si>
  <si>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</si>
  <si>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</si>
  <si>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</si>
  <si>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</si>
  <si>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</si>
  <si>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</si>
  <si>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</si>
  <si>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</si>
  <si>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</si>
  <si>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</si>
  <si>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</si>
  <si>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</si>
  <si>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</si>
  <si>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</si>
  <si>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</si>
  <si>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</si>
  <si>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</si>
  <si>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</si>
  <si>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</si>
  <si>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</si>
  <si>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</si>
  <si>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</si>
  <si>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</si>
  <si>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</si>
  <si>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</si>
  <si>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</si>
  <si>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</si>
  <si>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</si>
  <si>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</si>
  <si>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</si>
  <si>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</si>
  <si>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</si>
  <si>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</si>
  <si>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</si>
  <si>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</si>
  <si>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</si>
  <si>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</si>
  <si>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</si>
  <si>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</si>
  <si>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</si>
  <si>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</si>
  <si>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</si>
  <si>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</si>
  <si>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</si>
  <si>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</si>
  <si>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</si>
  <si>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</si>
  <si>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</si>
  <si>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</si>
  <si>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</si>
  <si>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</si>
  <si>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</si>
  <si>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</si>
  <si>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</si>
  <si>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</si>
  <si>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</si>
  <si>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</si>
  <si>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</si>
  <si>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</si>
  <si>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</si>
  <si>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</si>
  <si>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</si>
  <si>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</si>
  <si>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</si>
  <si>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</si>
  <si>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</si>
  <si>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</si>
  <si>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</si>
  <si>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</si>
  <si>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</si>
  <si>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</si>
  <si>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</si>
  <si>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</si>
  <si>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</si>
  <si>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</si>
  <si>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</si>
  <si>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</si>
  <si>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</si>
  <si>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</si>
  <si>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</si>
  <si>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</si>
  <si>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</si>
  <si>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</si>
  <si>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</si>
  <si>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</si>
  <si>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</si>
  <si>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</si>
  <si>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</si>
  <si>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</si>
  <si>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</si>
  <si>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</si>
  <si>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</si>
  <si>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</si>
  <si>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</si>
  <si>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</si>
  <si>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</si>
  <si>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</si>
  <si>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</si>
  <si>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</si>
  <si>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</si>
  <si>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</si>
  <si>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</si>
  <si>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</si>
  <si>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</si>
  <si>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</si>
  <si>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</si>
  <si>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</si>
  <si>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</si>
  <si>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</si>
  <si>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</si>
  <si>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</si>
  <si>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</si>
  <si>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</si>
  <si>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</si>
  <si>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</si>
  <si>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</si>
  <si>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</si>
  <si>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</si>
  <si>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</si>
  <si>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</si>
  <si>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</si>
  <si>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</si>
  <si>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</si>
  <si>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</si>
  <si>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</si>
  <si>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</si>
  <si>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</si>
  <si>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</si>
  <si>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</si>
  <si>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</si>
  <si>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</si>
  <si>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</si>
  <si>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</si>
  <si>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</si>
  <si>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</si>
  <si>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</si>
  <si>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</si>
  <si>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</si>
  <si>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</si>
  <si>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</si>
  <si>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</si>
  <si>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</si>
  <si>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</si>
  <si>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</si>
  <si>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</si>
  <si>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</si>
  <si>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</si>
  <si>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</si>
  <si>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</si>
  <si>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</si>
  <si>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</si>
  <si>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</si>
  <si>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</si>
  <si>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</si>
  <si>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</si>
  <si>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</si>
  <si>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</si>
  <si>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</si>
  <si>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</si>
  <si>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</si>
  <si>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</si>
  <si>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</si>
  <si>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</si>
  <si>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</si>
  <si>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</si>
  <si>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</si>
  <si>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</si>
  <si>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</si>
  <si>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</si>
  <si>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</si>
  <si>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</si>
  <si>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</si>
  <si>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</si>
  <si>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</si>
  <si>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</si>
  <si>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</si>
  <si>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</si>
  <si>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</si>
  <si>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</si>
  <si>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</si>
  <si>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</si>
  <si>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</si>
  <si>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</si>
  <si>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</si>
  <si>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</si>
  <si>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</si>
  <si>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</si>
  <si>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</si>
  <si>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</si>
  <si>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</si>
  <si>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</si>
  <si>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</si>
  <si>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</si>
  <si>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</si>
  <si>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</si>
  <si>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</si>
  <si>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</si>
  <si>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</si>
  <si>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</si>
  <si>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</si>
  <si>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</si>
  <si>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</si>
  <si>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</si>
  <si>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</si>
  <si>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</si>
  <si>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</si>
  <si>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</si>
  <si>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</si>
  <si>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</si>
  <si>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</si>
  <si>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</si>
  <si>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</si>
  <si>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</si>
  <si>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</si>
  <si>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</si>
  <si>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</si>
  <si>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</si>
  <si>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</si>
  <si>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</si>
  <si>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</si>
  <si>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</si>
  <si>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</si>
  <si>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</si>
  <si>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</si>
  <si>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</si>
  <si>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</si>
  <si>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</si>
  <si>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</si>
  <si>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</si>
  <si>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</si>
  <si>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</si>
  <si>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</si>
  <si>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</si>
  <si>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</si>
  <si>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</si>
  <si>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</si>
  <si>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</si>
  <si>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</si>
  <si>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</si>
  <si>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</si>
  <si>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</si>
  <si>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</si>
  <si>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</si>
  <si>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</si>
  <si>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</si>
  <si>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</si>
  <si>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</si>
  <si>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</si>
  <si>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</si>
  <si>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</si>
  <si>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</si>
  <si>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</si>
  <si>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</si>
  <si>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</si>
  <si>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</si>
  <si>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</si>
  <si>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</si>
  <si>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</si>
  <si>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</si>
  <si>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</si>
  <si>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</si>
  <si>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</si>
  <si>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</si>
  <si>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</si>
  <si>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</si>
  <si>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</si>
  <si>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</si>
  <si>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</si>
  <si>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</si>
  <si>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</si>
  <si>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</si>
  <si>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</si>
  <si>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</si>
  <si>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</si>
  <si>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</si>
  <si>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</si>
  <si>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</si>
  <si>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</si>
  <si>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</si>
  <si>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</si>
  <si>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</si>
  <si>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</si>
  <si>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</si>
  <si>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</si>
  <si>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</si>
  <si>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</si>
  <si>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</si>
  <si>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</si>
  <si>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</si>
  <si>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</si>
  <si>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</si>
  <si>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</si>
  <si>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</si>
  <si>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</si>
  <si>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</si>
  <si>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</si>
  <si>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</si>
  <si>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</si>
  <si>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</si>
  <si>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</si>
  <si>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</si>
  <si>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</si>
  <si>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</si>
  <si>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</si>
  <si>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</si>
  <si>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</si>
  <si>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</si>
  <si>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</si>
  <si>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</si>
  <si>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</si>
  <si>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</si>
  <si>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</si>
  <si>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</si>
  <si>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</si>
  <si>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</si>
  <si>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</si>
  <si>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</si>
  <si>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</si>
  <si>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</si>
  <si>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</si>
  <si>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</si>
  <si>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</si>
  <si>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</si>
  <si>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</si>
  <si>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</si>
  <si>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</si>
  <si>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</si>
  <si>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</si>
  <si>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</si>
  <si>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</si>
  <si>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</si>
  <si>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</si>
  <si>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</si>
  <si>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</si>
  <si>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</si>
  <si>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</si>
  <si>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</si>
  <si>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</si>
  <si>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</si>
  <si>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</si>
  <si>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</si>
  <si>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</si>
  <si>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</si>
  <si>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</si>
  <si>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</si>
  <si>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</si>
  <si>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</si>
  <si>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</si>
  <si>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</si>
  <si>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</si>
  <si>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</si>
  <si>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</si>
  <si>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</si>
  <si>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</si>
  <si>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</si>
  <si>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</si>
  <si>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</si>
  <si>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</si>
  <si>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</si>
  <si>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</si>
  <si>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</si>
  <si>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</si>
  <si>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</si>
  <si>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</si>
  <si>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</si>
  <si>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</si>
  <si>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</si>
  <si>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</si>
  <si>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</si>
  <si>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</si>
  <si>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</si>
  <si>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</si>
  <si>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</si>
  <si>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</si>
  <si>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</si>
  <si>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</si>
  <si>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</si>
  <si>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</si>
  <si>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</si>
  <si>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</si>
  <si>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</si>
  <si>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</si>
  <si>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</si>
  <si>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</si>
  <si>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</si>
  <si>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</si>
  <si>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</si>
  <si>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</si>
  <si>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</si>
  <si>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</si>
  <si>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</si>
  <si>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</si>
  <si>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</si>
  <si>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</si>
  <si>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</si>
  <si>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</si>
  <si>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</si>
  <si>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</si>
  <si>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</si>
  <si>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</si>
  <si>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</si>
  <si>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</si>
  <si>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</si>
  <si>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</si>
  <si>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</si>
  <si>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</si>
  <si>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</si>
  <si>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</si>
  <si>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</si>
  <si>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</si>
  <si>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</si>
  <si>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</si>
  <si>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</si>
  <si>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</si>
  <si>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</si>
  <si>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</si>
  <si>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</si>
  <si>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</si>
  <si>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</si>
  <si>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</si>
  <si>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</si>
  <si>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</si>
  <si>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</si>
  <si>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</si>
  <si>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</si>
  <si>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</si>
  <si>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</si>
  <si>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</si>
  <si>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</si>
  <si>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</si>
  <si>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</si>
  <si>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</si>
  <si>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</si>
  <si>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</si>
  <si>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</si>
  <si>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</si>
  <si>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</si>
  <si>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</si>
  <si>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</si>
  <si>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</si>
  <si>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</si>
  <si>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</si>
  <si>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</si>
  <si>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</si>
  <si>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</si>
  <si>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</si>
  <si>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</si>
  <si>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</si>
  <si>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</si>
  <si>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</si>
  <si>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</si>
  <si>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</si>
  <si>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</si>
  <si>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</si>
  <si>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</si>
  <si>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</si>
  <si>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</si>
  <si>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</si>
  <si>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</si>
  <si>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</si>
  <si>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</si>
  <si>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</si>
  <si>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</si>
  <si>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</si>
  <si>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</si>
  <si>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</si>
  <si>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</si>
  <si>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</si>
  <si>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</si>
  <si>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</si>
  <si>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</si>
  <si>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</si>
  <si>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</si>
  <si>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</si>
  <si>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</si>
  <si>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</si>
  <si>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</si>
  <si>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</si>
  <si>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</si>
  <si>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</si>
  <si>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</si>
  <si>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</si>
  <si>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</si>
  <si>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</si>
  <si>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</si>
  <si>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</si>
  <si>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</si>
  <si>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</si>
  <si>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</si>
  <si>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</si>
  <si>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</si>
  <si>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</si>
  <si>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</si>
  <si>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</si>
  <si>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</si>
  <si>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</si>
  <si>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</si>
  <si>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</si>
  <si>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</si>
  <si>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</si>
  <si>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</si>
  <si>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</si>
  <si>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</si>
  <si>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</si>
  <si>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</si>
  <si>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</si>
  <si>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</si>
  <si>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</si>
  <si>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</si>
  <si>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</si>
  <si>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</si>
  <si>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</si>
  <si>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</si>
  <si>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</si>
  <si>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</si>
  <si>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</si>
  <si>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</si>
  <si>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</si>
  <si>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</si>
  <si>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</si>
  <si>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</si>
  <si>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</si>
  <si>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</si>
  <si>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</si>
  <si>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</si>
  <si>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</si>
  <si>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</si>
  <si>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</si>
  <si>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</si>
  <si>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</si>
  <si>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</si>
  <si>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</si>
  <si>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</si>
  <si>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</si>
  <si>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</si>
  <si>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</si>
  <si>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</si>
  <si>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</si>
  <si>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</si>
  <si>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</si>
  <si>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</si>
  <si>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</si>
  <si>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</si>
  <si>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</si>
  <si>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</si>
  <si>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</si>
  <si>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</si>
  <si>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</si>
  <si>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</si>
  <si>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</si>
  <si>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</si>
  <si>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</si>
  <si>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</si>
  <si>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</si>
  <si>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</si>
  <si>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</si>
  <si>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</si>
  <si>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</si>
  <si>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</si>
  <si>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</si>
  <si>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</si>
  <si>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</si>
  <si>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</si>
  <si>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</si>
  <si>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</si>
  <si>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</si>
  <si>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</si>
  <si>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</si>
  <si>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</si>
  <si>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</si>
  <si>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</si>
  <si>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</si>
  <si>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</si>
  <si>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</si>
  <si>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</si>
  <si>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</si>
  <si>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</si>
  <si>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</si>
  <si>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</si>
  <si>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</si>
  <si>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</si>
  <si>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</si>
  <si>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</si>
  <si>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</si>
  <si>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</si>
  <si>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</si>
  <si>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</si>
  <si>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</si>
  <si>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</si>
  <si>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</si>
  <si>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</si>
  <si>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</si>
  <si>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</si>
  <si>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</si>
  <si>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</si>
  <si>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</si>
  <si>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</si>
  <si>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</si>
  <si>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</si>
  <si>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</si>
  <si>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</si>
  <si>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</si>
  <si>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</si>
  <si>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</si>
  <si>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</si>
  <si>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</si>
  <si>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</si>
  <si>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</si>
  <si>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</si>
  <si>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</si>
  <si>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</si>
  <si>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</si>
  <si>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</si>
  <si>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</si>
  <si>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</si>
  <si>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</si>
  <si>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</si>
  <si>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</si>
  <si>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</si>
  <si>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</si>
  <si>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</si>
  <si>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</si>
  <si>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</si>
  <si>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</si>
  <si>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</si>
  <si>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</si>
  <si>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</si>
  <si>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</si>
  <si>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</si>
  <si>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</si>
  <si>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</si>
  <si>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</si>
  <si>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</si>
  <si>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</si>
  <si>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</si>
  <si>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</si>
  <si>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</si>
  <si>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</si>
  <si>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</si>
  <si>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</si>
  <si>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</si>
  <si>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</si>
  <si>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</si>
  <si>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</si>
  <si>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</si>
  <si>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</si>
  <si>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</si>
  <si>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</si>
  <si>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</si>
  <si>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</si>
  <si>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</si>
  <si>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</si>
  <si>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</si>
  <si>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</si>
  <si>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</si>
  <si>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</si>
  <si>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</si>
  <si>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</si>
  <si>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</si>
  <si>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</si>
  <si>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</si>
  <si>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</si>
  <si>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</si>
  <si>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</si>
  <si>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</si>
  <si>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</si>
  <si>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</si>
  <si>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</si>
  <si>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</si>
  <si>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</si>
  <si>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</si>
  <si>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</si>
  <si>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</si>
  <si>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</si>
  <si>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</si>
  <si>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</si>
  <si>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</si>
  <si>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</si>
  <si>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</si>
  <si>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</si>
  <si>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</si>
  <si>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</si>
  <si>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</si>
  <si>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</si>
  <si>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</si>
  <si>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</si>
  <si>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</si>
  <si>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</si>
  <si>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</si>
  <si>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</si>
  <si>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</si>
  <si>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</si>
  <si>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</si>
  <si>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</si>
  <si>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</si>
  <si>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</si>
  <si>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</si>
  <si>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</si>
  <si>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</si>
  <si>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</si>
  <si>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</si>
  <si>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</si>
  <si>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</si>
  <si>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</si>
  <si>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</si>
  <si>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</si>
  <si>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</si>
  <si>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</si>
  <si>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</si>
  <si>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</si>
  <si>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</si>
  <si>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</si>
  <si>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</si>
  <si>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</si>
  <si>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</si>
  <si>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</si>
  <si>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</si>
  <si>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</si>
  <si>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</si>
  <si>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</si>
  <si>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</si>
  <si>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</si>
  <si>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</si>
  <si>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</si>
  <si>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</si>
  <si>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</si>
  <si>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</si>
  <si>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</si>
  <si>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</si>
  <si>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</si>
  <si>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</si>
  <si>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</si>
  <si>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</si>
  <si>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</si>
  <si>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</si>
  <si>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</si>
  <si>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</si>
  <si>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</si>
  <si>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</si>
  <si>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</si>
  <si>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</si>
  <si>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</si>
  <si>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</si>
  <si>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</si>
  <si>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</si>
  <si>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</si>
  <si>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</si>
  <si>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</si>
  <si>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</si>
  <si>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</si>
  <si>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</si>
  <si>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</si>
  <si>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</si>
  <si>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</si>
  <si>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</si>
  <si>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</si>
  <si>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</si>
  <si>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</si>
  <si>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</si>
  <si>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</si>
  <si>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</si>
  <si>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</si>
  <si>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</si>
  <si>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</si>
  <si>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</si>
  <si>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</si>
  <si>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</si>
  <si>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</si>
  <si>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</si>
  <si>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</si>
  <si>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</si>
  <si>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</si>
  <si>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</si>
  <si>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</si>
  <si>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</si>
  <si>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</si>
  <si>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</si>
  <si>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</si>
  <si>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</si>
  <si>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</si>
  <si>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</si>
  <si>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</si>
  <si>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</si>
  <si>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</si>
  <si>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</si>
  <si>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</si>
  <si>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</si>
  <si>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</si>
  <si>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</si>
  <si>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</si>
  <si>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</si>
  <si>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</si>
  <si>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</si>
  <si>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</si>
  <si>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</si>
  <si>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</si>
  <si>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</si>
  <si>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</si>
  <si>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</si>
  <si>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</si>
  <si>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</si>
  <si>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</si>
  <si>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</si>
  <si>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</si>
  <si>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</si>
  <si>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</si>
  <si>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</si>
  <si>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</si>
  <si>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</si>
  <si>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</si>
  <si>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</si>
  <si>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</si>
  <si>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</si>
  <si>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</si>
  <si>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</si>
  <si>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</si>
  <si>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</si>
  <si>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</si>
  <si>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</si>
  <si>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</si>
  <si>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</si>
  <si>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</si>
  <si>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</si>
  <si>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</si>
  <si>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</si>
  <si>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</si>
  <si>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</si>
  <si>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</si>
  <si>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</si>
  <si>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</si>
  <si>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</si>
  <si>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</si>
  <si>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</si>
  <si>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</si>
  <si>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</si>
  <si>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</si>
  <si>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</si>
  <si>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</si>
  <si>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</si>
  <si>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</si>
  <si>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</si>
  <si>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</si>
  <si>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</si>
  <si>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</si>
  <si>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</si>
  <si>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</si>
  <si>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</si>
  <si>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</si>
  <si>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</si>
  <si>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</si>
  <si>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</si>
  <si>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</si>
  <si>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</si>
  <si>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</si>
  <si>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</si>
  <si>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</si>
  <si>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</si>
  <si>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</si>
  <si>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</si>
  <si>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</si>
  <si>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</si>
  <si>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</si>
  <si>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</si>
  <si>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</si>
  <si>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</si>
  <si>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</si>
  <si>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</si>
  <si>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</si>
  <si>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</si>
  <si>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</si>
  <si>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</si>
  <si>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</si>
  <si>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</si>
  <si>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</si>
  <si>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</si>
  <si>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</si>
  <si>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</si>
  <si>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</si>
  <si>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</si>
  <si>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</si>
  <si>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</si>
  <si>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</si>
  <si>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</si>
  <si>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</si>
  <si>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</si>
  <si>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</si>
  <si>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</si>
  <si>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</si>
  <si>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</si>
  <si>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</si>
  <si>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</si>
  <si>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</si>
  <si>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</si>
  <si>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</si>
  <si>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</si>
  <si>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</si>
  <si>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</si>
  <si>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</si>
  <si>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</si>
  <si>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</si>
  <si>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</si>
  <si>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</si>
  <si>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</si>
  <si>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</si>
  <si>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</si>
  <si>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</si>
  <si>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</si>
  <si>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</si>
  <si>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</si>
  <si>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</si>
  <si>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</si>
  <si>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</si>
  <si>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</si>
  <si>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</si>
  <si>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</si>
  <si>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</si>
  <si>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</si>
  <si>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</si>
  <si>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</si>
  <si>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</si>
  <si>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</si>
  <si>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</si>
  <si>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</si>
  <si>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</si>
  <si>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</si>
  <si>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</si>
  <si>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</si>
  <si>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</si>
  <si>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</si>
  <si>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</si>
  <si>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</si>
  <si>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</si>
  <si>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</si>
  <si>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</si>
  <si>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</si>
  <si>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</si>
  <si>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</si>
  <si>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</si>
  <si>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</si>
  <si>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</si>
  <si>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</si>
  <si>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</si>
  <si>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</si>
  <si>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</si>
  <si>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</si>
  <si>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</si>
  <si>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</si>
  <si>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</si>
  <si>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</si>
  <si>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</si>
  <si>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</si>
  <si>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</si>
  <si>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</si>
  <si>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</si>
  <si>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</si>
  <si>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</si>
  <si>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</si>
  <si>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</si>
  <si>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</si>
  <si>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</si>
  <si>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</si>
  <si>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</si>
  <si>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</si>
  <si>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</si>
  <si>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</si>
  <si>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</si>
  <si>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</si>
  <si>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</si>
  <si>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</si>
  <si>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</si>
  <si>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</si>
  <si>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</si>
  <si>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</si>
  <si>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</si>
  <si>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</si>
  <si>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</si>
  <si>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</si>
  <si>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</si>
  <si>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</si>
  <si>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</si>
  <si>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</si>
  <si>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</si>
  <si>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</si>
  <si>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</si>
  <si>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</si>
  <si>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</si>
  <si>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</si>
  <si>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</si>
  <si>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</si>
  <si>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</si>
  <si>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</si>
  <si>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</si>
  <si>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</si>
  <si>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</si>
  <si>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</si>
  <si>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</si>
  <si>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</si>
  <si>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</si>
  <si>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</si>
  <si>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</si>
  <si>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</si>
  <si>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</si>
  <si>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</si>
  <si>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</si>
  <si>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</si>
  <si>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</si>
  <si>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</si>
  <si>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</si>
  <si>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</si>
  <si>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</si>
  <si>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</si>
  <si>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</si>
  <si>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</si>
  <si>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</si>
  <si>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</si>
  <si>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</si>
  <si>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</si>
  <si>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</si>
  <si>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</si>
  <si>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</si>
  <si>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</si>
  <si>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</si>
  <si>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</si>
  <si>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</si>
  <si>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</si>
  <si>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</si>
  <si>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</si>
  <si>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</si>
  <si>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</si>
  <si>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</si>
  <si>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</si>
  <si>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</si>
  <si>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</si>
  <si>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</si>
  <si>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</si>
  <si>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</si>
  <si>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</si>
  <si>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</si>
  <si>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</si>
  <si>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</si>
  <si>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</si>
  <si>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</si>
  <si>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</si>
  <si>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</si>
  <si>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</si>
  <si>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</si>
  <si>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</si>
  <si>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</si>
  <si>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</si>
  <si>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</si>
  <si>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</si>
  <si>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</si>
  <si>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</si>
  <si>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</si>
  <si>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</si>
  <si>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</si>
  <si>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</si>
  <si>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</si>
  <si>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</si>
  <si>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</si>
  <si>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</si>
  <si>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</si>
  <si>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</si>
  <si>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</si>
  <si>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</si>
  <si>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</si>
  <si>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</si>
  <si>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</si>
  <si>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</si>
  <si>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</si>
  <si>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</si>
  <si>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</si>
  <si>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</si>
  <si>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</si>
  <si>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</si>
  <si>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</si>
  <si>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</si>
  <si>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</si>
  <si>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</si>
  <si>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</si>
  <si>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</si>
  <si>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</si>
  <si>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</si>
  <si>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</si>
  <si>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</si>
  <si>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</si>
  <si>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</si>
  <si>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</si>
  <si>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</si>
  <si>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</si>
  <si>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</si>
  <si>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</si>
  <si>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</si>
  <si>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</si>
  <si>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</si>
  <si>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</si>
  <si>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</si>
  <si>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</si>
  <si>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</si>
  <si>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</si>
  <si>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</si>
  <si>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</si>
  <si>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</si>
  <si>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</si>
  <si>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</si>
  <si>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</si>
  <si>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</si>
  <si>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</si>
  <si>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</si>
  <si>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</si>
  <si>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</si>
  <si>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</si>
  <si>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</si>
  <si>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</si>
  <si>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</si>
  <si>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</si>
  <si>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</si>
  <si>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</si>
  <si>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</si>
  <si>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</si>
  <si>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</si>
  <si>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</si>
  <si>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</si>
  <si>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</si>
  <si>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</si>
  <si>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</si>
  <si>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</si>
  <si>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</si>
  <si>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</si>
  <si>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</si>
  <si>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</si>
  <si>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</si>
  <si>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</si>
  <si>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</si>
  <si>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</si>
  <si>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</si>
  <si>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</si>
  <si>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</si>
  <si>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</si>
  <si>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</si>
  <si>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</si>
  <si>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</si>
  <si>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</si>
  <si>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</si>
  <si>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</si>
  <si>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</si>
  <si>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</si>
  <si>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</si>
  <si>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</si>
  <si>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</si>
  <si>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</si>
  <si>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</si>
  <si>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</si>
  <si>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</si>
  <si>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</si>
  <si>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</si>
  <si>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</si>
  <si>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</si>
  <si>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</si>
  <si>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</si>
  <si>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</si>
  <si>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</si>
  <si>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</si>
  <si>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</si>
  <si>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</si>
  <si>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</si>
  <si>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</si>
  <si>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</si>
  <si>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</si>
  <si>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</si>
  <si>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</si>
  <si>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</si>
  <si>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</si>
  <si>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</si>
  <si>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</si>
  <si>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</si>
  <si>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</si>
  <si>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</si>
  <si>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</si>
  <si>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</si>
  <si>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</si>
  <si>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</si>
  <si>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</si>
  <si>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</si>
  <si>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</si>
  <si>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</si>
  <si>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</si>
  <si>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</si>
  <si>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</si>
  <si>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</si>
  <si>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</si>
  <si>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</si>
  <si>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</si>
  <si>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</si>
  <si>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</si>
  <si>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</si>
  <si>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</si>
  <si>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</si>
  <si>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</si>
  <si>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</si>
  <si>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</si>
  <si>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</si>
  <si>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</si>
  <si>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</si>
  <si>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</si>
  <si>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</si>
  <si>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</si>
  <si>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</si>
  <si>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</si>
  <si>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</si>
  <si>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</si>
  <si>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</si>
  <si>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</si>
  <si>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</si>
  <si>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</si>
  <si>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</si>
  <si>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</si>
  <si>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</si>
  <si>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</si>
  <si>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</si>
  <si>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</si>
  <si>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</si>
  <si>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</si>
  <si>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</si>
  <si>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</si>
  <si>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</si>
  <si>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</si>
  <si>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</si>
  <si>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</si>
  <si>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</si>
  <si>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</si>
  <si>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</si>
  <si>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</si>
  <si>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</si>
  <si>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</si>
  <si>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</si>
  <si>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</si>
  <si>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</si>
  <si>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</si>
  <si>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</si>
  <si>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</si>
  <si>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</si>
  <si>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</si>
  <si>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</si>
  <si>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</si>
  <si>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</si>
  <si>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</si>
  <si>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</si>
  <si>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</si>
  <si>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</si>
  <si>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</si>
  <si>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</si>
  <si>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</si>
  <si>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</si>
  <si>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</si>
  <si>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</si>
  <si>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</si>
  <si>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</si>
  <si>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</si>
  <si>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</si>
  <si>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</si>
  <si>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</si>
  <si>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</si>
  <si>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</si>
  <si>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</si>
  <si>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</si>
  <si>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</si>
  <si>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</si>
  <si>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</si>
  <si>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</si>
  <si>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</si>
  <si>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</si>
  <si>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</si>
  <si>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</si>
  <si>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</si>
  <si>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</si>
  <si>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</si>
  <si>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</si>
  <si>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</si>
  <si>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</si>
  <si>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</si>
  <si>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</si>
  <si>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</si>
  <si>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</si>
  <si>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</si>
  <si>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</si>
  <si>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</si>
  <si>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</si>
  <si>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</si>
  <si>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</si>
  <si>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</si>
  <si>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</si>
  <si>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</si>
  <si>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</si>
  <si>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</si>
  <si>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</si>
  <si>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</si>
  <si>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</si>
  <si>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</si>
  <si>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</si>
  <si>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</si>
  <si>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</si>
  <si>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</si>
  <si>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</si>
  <si>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</si>
  <si>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</si>
  <si>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</si>
  <si>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</si>
  <si>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</si>
  <si>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</si>
  <si>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</si>
  <si>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</si>
  <si>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</si>
  <si>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</si>
  <si>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</si>
  <si>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</si>
  <si>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</si>
  <si>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</si>
  <si>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</si>
  <si>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</si>
  <si>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</si>
  <si>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</si>
  <si>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</si>
  <si>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</si>
  <si>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</si>
  <si>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</si>
  <si>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</si>
  <si>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</si>
  <si>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</si>
  <si>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</si>
  <si>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</si>
  <si>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</si>
  <si>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</si>
  <si>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</si>
  <si>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</si>
  <si>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</si>
  <si>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</si>
  <si>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</si>
  <si>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</si>
  <si>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</si>
  <si>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</si>
  <si>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</si>
  <si>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</si>
  <si>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</si>
  <si>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</si>
  <si>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</si>
  <si>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</si>
  <si>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</si>
  <si>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</si>
  <si>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</si>
  <si>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</si>
  <si>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</si>
  <si>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</si>
  <si>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</si>
  <si>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</si>
  <si>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</si>
  <si>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</si>
  <si>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</si>
  <si>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</si>
  <si>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</si>
  <si>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</si>
  <si>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</si>
  <si>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</si>
  <si>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</si>
  <si>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</si>
  <si>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</si>
  <si>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</si>
  <si>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</si>
  <si>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</si>
  <si>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</si>
  <si>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</si>
  <si>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</si>
  <si>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</si>
  <si>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</si>
  <si>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</si>
  <si>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</si>
  <si>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</si>
  <si>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</si>
  <si>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</si>
  <si>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</si>
  <si>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</si>
  <si>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</si>
  <si>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</si>
  <si>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</si>
  <si>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</si>
  <si>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</si>
  <si>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</si>
  <si>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</si>
  <si>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</si>
  <si>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</si>
  <si>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</si>
  <si>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</si>
  <si>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</si>
  <si>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</si>
  <si>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</si>
  <si>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</si>
  <si>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</si>
  <si>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</si>
  <si>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</si>
  <si>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</si>
  <si>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</si>
  <si>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</si>
  <si>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</si>
  <si>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</si>
  <si>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</si>
  <si>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</si>
  <si>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</si>
  <si>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</si>
  <si>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</si>
  <si>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</si>
  <si>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</si>
  <si>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</si>
  <si>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</si>
  <si>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</si>
  <si>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</si>
  <si>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</si>
  <si>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</si>
  <si>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</si>
  <si>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</si>
  <si>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</si>
  <si>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</si>
  <si>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</si>
  <si>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</si>
  <si>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</si>
  <si>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</si>
  <si>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</si>
  <si>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</si>
  <si>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</si>
  <si>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</si>
  <si>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</si>
  <si>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</si>
  <si>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</si>
  <si>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</si>
  <si>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</si>
  <si>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</si>
  <si>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</si>
  <si>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</si>
  <si>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</si>
  <si>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</si>
  <si>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</si>
  <si>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</si>
  <si>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</si>
  <si>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</si>
  <si>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</si>
  <si>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</si>
  <si>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</si>
  <si>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</si>
  <si>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</si>
  <si>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</si>
  <si>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</si>
  <si>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</si>
  <si>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</si>
  <si>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</si>
  <si>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</si>
  <si>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</si>
  <si>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</si>
  <si>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</si>
  <si>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</si>
  <si>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</si>
  <si>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</si>
  <si>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</si>
  <si>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</si>
  <si>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</si>
  <si>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</si>
  <si>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</si>
  <si>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</si>
  <si>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</si>
  <si>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</si>
  <si>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</si>
  <si>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</si>
  <si>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</si>
  <si>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</si>
  <si>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</si>
  <si>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</si>
  <si>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</si>
  <si>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</si>
  <si>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</si>
  <si>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</si>
  <si>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</si>
  <si>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</si>
  <si>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</si>
  <si>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</si>
  <si>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</si>
  <si>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</si>
  <si>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</si>
  <si>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</si>
  <si>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</si>
  <si>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</si>
  <si>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</si>
  <si>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</si>
  <si>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</si>
  <si>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</si>
  <si>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</si>
  <si>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</si>
  <si>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</si>
  <si>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</si>
  <si>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</si>
  <si>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</si>
  <si>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</si>
  <si>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</si>
  <si>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</si>
  <si>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</si>
  <si>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</si>
  <si>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</si>
  <si>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</si>
  <si>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</si>
  <si>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</si>
  <si>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</si>
  <si>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</si>
  <si>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</si>
  <si>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</si>
  <si>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</si>
  <si>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</si>
  <si>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</si>
  <si>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</si>
  <si>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</si>
  <si>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</si>
  <si>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</si>
  <si>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</si>
  <si>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</si>
  <si>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</si>
  <si>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</si>
  <si>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</si>
  <si>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</si>
  <si>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</si>
  <si>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</si>
  <si>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</si>
  <si>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</si>
  <si>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</si>
  <si>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</si>
  <si>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</si>
  <si>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</si>
  <si>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</si>
  <si>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</si>
  <si>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</si>
  <si>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</si>
  <si>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</si>
  <si>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</si>
  <si>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</si>
  <si>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</si>
  <si>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</si>
  <si>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</si>
  <si>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</si>
  <si>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</si>
  <si>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</si>
  <si>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</si>
  <si>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</si>
  <si>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</si>
  <si>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</si>
  <si>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</si>
  <si>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</si>
  <si>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</si>
  <si>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</si>
  <si>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</si>
  <si>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</si>
  <si>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</si>
  <si>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</si>
  <si>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</si>
  <si>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</si>
  <si>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</si>
  <si>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</si>
  <si>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</si>
  <si>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</si>
  <si>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</si>
  <si>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</si>
  <si>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</si>
  <si>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</si>
  <si>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</si>
  <si>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</si>
  <si>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</si>
  <si>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</si>
  <si>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</si>
  <si>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</si>
  <si>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</si>
  <si>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</si>
  <si>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</si>
  <si>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</si>
  <si>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</si>
  <si>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</si>
  <si>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</si>
  <si>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</si>
  <si>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</si>
  <si>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</si>
  <si>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</si>
  <si>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</si>
  <si>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</si>
  <si>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</si>
  <si>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</si>
  <si>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</si>
  <si>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</si>
  <si>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</si>
  <si>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</si>
  <si>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</si>
  <si>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</si>
  <si>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</si>
  <si>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</si>
  <si>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</si>
  <si>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</si>
  <si>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</si>
  <si>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</si>
  <si>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</si>
  <si>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</si>
  <si>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</si>
  <si>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</si>
  <si>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</si>
  <si>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</si>
  <si>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</si>
  <si>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</si>
  <si>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</si>
  <si>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</si>
  <si>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</si>
  <si>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</si>
  <si>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</si>
  <si>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</si>
  <si>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</si>
  <si>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</si>
  <si>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</si>
  <si>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</si>
  <si>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</si>
  <si>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</si>
  <si>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</si>
  <si>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</si>
  <si>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</si>
  <si>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</si>
  <si>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</si>
  <si>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</si>
  <si>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</si>
  <si>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</si>
  <si>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</si>
  <si>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</si>
  <si>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</si>
  <si>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</si>
  <si>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</si>
  <si>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</si>
  <si>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</si>
  <si>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</si>
  <si>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</si>
  <si>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</si>
  <si>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</si>
  <si>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</si>
  <si>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</si>
  <si>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</si>
  <si>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</si>
  <si>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</si>
  <si>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</si>
  <si>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</si>
  <si>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</si>
  <si>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</si>
  <si>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</si>
  <si>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</si>
  <si>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</si>
  <si>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</si>
  <si>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</si>
  <si>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</si>
  <si>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</si>
  <si>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</si>
  <si>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</si>
  <si>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</si>
  <si>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</si>
  <si>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</si>
  <si>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</si>
  <si>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</si>
  <si>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</si>
  <si>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</si>
  <si>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</si>
  <si>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</si>
  <si>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</si>
  <si>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</si>
  <si>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</si>
  <si>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</si>
  <si>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</si>
  <si>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</si>
  <si>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</si>
  <si>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</si>
  <si>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</si>
  <si>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</si>
  <si>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</si>
  <si>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</si>
  <si>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</si>
  <si>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</si>
  <si>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</si>
  <si>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</si>
  <si>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</si>
  <si>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</si>
  <si>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</si>
  <si>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</si>
  <si>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</si>
  <si>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</si>
  <si>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</si>
  <si>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</si>
  <si>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</si>
  <si>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</si>
  <si>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</si>
  <si>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</si>
  <si>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</si>
  <si>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</si>
  <si>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</si>
  <si>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</si>
  <si>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</si>
  <si>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</si>
  <si>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</si>
  <si>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</si>
  <si>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</si>
  <si>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</si>
  <si>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</si>
  <si>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</si>
  <si>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</si>
  <si>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</si>
  <si>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</si>
  <si>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</si>
  <si>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</si>
  <si>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</si>
  <si>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</si>
  <si>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</si>
  <si>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</si>
  <si>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</si>
  <si>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</si>
  <si>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</si>
  <si>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</si>
  <si>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</si>
  <si>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</si>
  <si>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</si>
  <si>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</si>
  <si>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</si>
  <si>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</si>
  <si>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</si>
  <si>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</si>
  <si>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</si>
  <si>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</si>
  <si>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</si>
  <si>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</si>
  <si>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</si>
  <si>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</si>
  <si>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</si>
  <si>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</si>
  <si>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</si>
  <si>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</si>
  <si>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</si>
  <si>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</si>
  <si>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</si>
  <si>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</si>
  <si>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</si>
  <si>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</si>
  <si>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</si>
  <si>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</si>
  <si>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</si>
  <si>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</si>
  <si>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</si>
  <si>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</si>
  <si>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</si>
  <si>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</si>
  <si>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</si>
  <si>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</si>
  <si>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</si>
  <si>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</si>
  <si>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</si>
  <si>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</si>
  <si>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</si>
  <si>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</si>
  <si>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</si>
  <si>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</si>
  <si>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</si>
  <si>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</si>
  <si>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</si>
  <si>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</si>
  <si>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</si>
  <si>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</si>
  <si>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</si>
  <si>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</si>
  <si>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</si>
  <si>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</si>
  <si>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</si>
  <si>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</si>
  <si>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</si>
  <si>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</si>
  <si>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</si>
  <si>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</si>
  <si>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</si>
  <si>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</si>
  <si>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</si>
  <si>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</si>
  <si>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</si>
  <si>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</si>
  <si>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</si>
  <si>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</si>
  <si>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</si>
  <si>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</si>
  <si>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</si>
  <si>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</si>
  <si>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</si>
  <si>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</si>
  <si>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</si>
  <si>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</si>
  <si>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</si>
  <si>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</si>
  <si>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</si>
  <si>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</si>
  <si>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</si>
  <si>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</si>
  <si>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</si>
  <si>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</si>
  <si>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</si>
  <si>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</si>
  <si>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</si>
  <si>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</si>
  <si>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</si>
  <si>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</si>
  <si>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</si>
  <si>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</si>
  <si>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</si>
  <si>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</si>
  <si>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</si>
  <si>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</si>
  <si>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</si>
  <si>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</si>
  <si>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</si>
  <si>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</si>
  <si>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</si>
  <si>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</si>
  <si>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</si>
  <si>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</si>
  <si>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</si>
  <si>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</si>
  <si>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</si>
  <si>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</si>
  <si>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</si>
  <si>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</si>
  <si>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</si>
  <si>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</si>
  <si>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</si>
  <si>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</si>
  <si>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</si>
  <si>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</si>
  <si>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</si>
  <si>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</si>
  <si>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</si>
  <si>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</si>
  <si>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</si>
  <si>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</si>
  <si>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</si>
  <si>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</si>
  <si>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</si>
  <si>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</si>
  <si>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</si>
  <si>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</si>
  <si>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</si>
  <si>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</si>
  <si>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</si>
  <si>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</si>
  <si>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</si>
  <si>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</si>
  <si>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</si>
  <si>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</si>
  <si>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</si>
  <si>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</si>
  <si>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</si>
  <si>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</si>
  <si>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</si>
  <si>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</si>
  <si>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</si>
  <si>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</si>
  <si>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</si>
  <si>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</si>
  <si>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</si>
  <si>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</si>
  <si>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</si>
  <si>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</si>
  <si>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</si>
  <si>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</si>
  <si>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</si>
  <si>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</si>
  <si>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</si>
  <si>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</si>
  <si>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</si>
  <si>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</si>
  <si>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</si>
  <si>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</si>
  <si>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</si>
  <si>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</si>
  <si>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</si>
  <si>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</si>
  <si>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</si>
  <si>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</si>
  <si>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</si>
  <si>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</si>
  <si>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</si>
  <si>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</si>
  <si>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</si>
  <si>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</si>
  <si>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</si>
  <si>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</si>
  <si>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</si>
  <si>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</si>
  <si>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</si>
  <si>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</si>
  <si>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</si>
  <si>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</si>
  <si>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</si>
  <si>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</si>
  <si>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</si>
  <si>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</si>
  <si>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</si>
  <si>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</si>
  <si>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</si>
  <si>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</si>
  <si>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</si>
  <si>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</si>
  <si>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</si>
  <si>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</si>
  <si>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</si>
  <si>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</si>
  <si>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</si>
  <si>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</si>
  <si>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</si>
  <si>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</si>
  <si>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</si>
  <si>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</si>
  <si>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</si>
  <si>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</si>
  <si>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</si>
  <si>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</si>
  <si>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</si>
  <si>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</si>
  <si>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</si>
  <si>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</si>
  <si>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</si>
  <si>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</si>
  <si>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</si>
  <si>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</si>
  <si>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</si>
  <si>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</si>
  <si>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</si>
  <si>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</si>
  <si>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</si>
  <si>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</si>
  <si>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</si>
  <si>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</si>
  <si>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</si>
  <si>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</si>
  <si>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</si>
  <si>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</si>
  <si>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</si>
  <si>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</si>
  <si>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</si>
  <si>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</si>
  <si>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</si>
  <si>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</si>
  <si>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</si>
  <si>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</si>
  <si>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</si>
  <si>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</si>
  <si>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</si>
  <si>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</si>
  <si>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</si>
  <si>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</si>
  <si>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</si>
  <si>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</si>
  <si>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</si>
  <si>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</si>
  <si>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</si>
  <si>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</si>
  <si>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</si>
  <si>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</si>
  <si>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</si>
  <si>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</si>
  <si>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</si>
  <si>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</si>
  <si>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</si>
  <si>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</si>
  <si>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</si>
  <si>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</si>
  <si>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</si>
  <si>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</si>
  <si>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</si>
  <si>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</si>
  <si>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</si>
  <si>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</si>
  <si>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</si>
  <si>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</si>
  <si>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</si>
  <si>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</si>
  <si>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</si>
  <si>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</si>
  <si>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</si>
  <si>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</si>
  <si>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</si>
  <si>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</si>
  <si>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</si>
  <si>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</si>
  <si>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</si>
  <si>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</si>
  <si>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</si>
  <si>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</si>
  <si>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</si>
  <si>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</si>
  <si>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</si>
  <si>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</si>
  <si>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</si>
  <si>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</si>
  <si>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</si>
  <si>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</si>
  <si>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</si>
  <si>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</si>
  <si>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</si>
  <si>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</si>
  <si>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</si>
  <si>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</si>
  <si>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</si>
  <si>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</si>
  <si>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</si>
  <si>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</si>
  <si>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</si>
  <si>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</si>
  <si>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</si>
  <si>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</si>
  <si>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</si>
  <si>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</si>
  <si>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</si>
  <si>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</si>
  <si>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</si>
  <si>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</si>
  <si>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</si>
  <si>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</si>
  <si>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</si>
  <si>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</si>
  <si>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</si>
  <si>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</si>
  <si>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</si>
  <si>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</si>
  <si>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</si>
  <si>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</si>
  <si>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</si>
  <si>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</si>
  <si>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</si>
  <si>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</si>
  <si>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</si>
  <si>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</si>
  <si>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</si>
  <si>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</si>
  <si>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</si>
  <si>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</si>
  <si>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</si>
  <si>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</si>
  <si>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</si>
  <si>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</si>
  <si>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</si>
  <si>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</si>
  <si>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</si>
  <si>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</si>
  <si>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</si>
  <si>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</si>
  <si>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</si>
  <si>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</si>
  <si>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</si>
  <si>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</si>
  <si>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</si>
  <si>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</si>
  <si>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</si>
  <si>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</si>
  <si>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</si>
  <si>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</si>
  <si>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</si>
  <si>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</si>
  <si>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</si>
  <si>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</si>
  <si>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</si>
  <si>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</si>
  <si>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</si>
  <si>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</si>
  <si>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</si>
  <si>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</si>
  <si>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</si>
  <si>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</si>
  <si>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</si>
  <si>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</si>
  <si>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</si>
  <si>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</si>
  <si>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</si>
  <si>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</si>
  <si>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</si>
  <si>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</si>
  <si>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</si>
  <si>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</si>
  <si>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</si>
  <si>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</si>
  <si>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</si>
  <si>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</si>
  <si>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</si>
  <si>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</si>
  <si>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</si>
  <si>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</si>
  <si>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</si>
  <si>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</si>
  <si>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</si>
  <si>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</si>
  <si>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</si>
  <si>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</si>
  <si>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</si>
  <si>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</si>
  <si>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</si>
  <si>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</si>
  <si>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</si>
  <si>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</si>
  <si>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</si>
  <si>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</si>
  <si>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</si>
  <si>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</si>
  <si>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</si>
  <si>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</si>
  <si>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</si>
  <si>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</si>
  <si>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</si>
  <si>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</si>
  <si>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</si>
  <si>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</si>
  <si>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</si>
  <si>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</si>
  <si>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</si>
  <si>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</si>
  <si>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</si>
  <si>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</si>
  <si>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</si>
  <si>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</si>
  <si>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</si>
  <si>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</si>
  <si>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</si>
  <si>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</si>
  <si>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</si>
  <si>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</si>
  <si>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</si>
  <si>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</si>
  <si>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</si>
  <si>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</si>
  <si>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</si>
  <si>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</si>
  <si>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</si>
  <si>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</si>
  <si>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</si>
  <si>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</si>
  <si>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</si>
  <si>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</si>
  <si>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</si>
  <si>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</si>
  <si>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</si>
  <si>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</si>
  <si>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</si>
  <si>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</si>
  <si>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</si>
  <si>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</si>
  <si>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</si>
  <si>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</si>
  <si>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</si>
  <si>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</si>
  <si>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</si>
  <si>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</si>
  <si>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</si>
  <si>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</si>
  <si>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</si>
  <si>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</si>
  <si>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</si>
  <si>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</si>
  <si>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</si>
  <si>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</si>
  <si>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</si>
  <si>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</si>
  <si>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</si>
  <si>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</si>
  <si>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</si>
  <si>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</si>
  <si>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</si>
  <si>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</si>
  <si>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</si>
  <si>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</si>
  <si>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</si>
  <si>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</si>
  <si>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</si>
  <si>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</si>
  <si>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</si>
  <si>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</si>
  <si>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</si>
  <si>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</si>
  <si>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</si>
  <si>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</si>
  <si>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</si>
  <si>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</si>
  <si>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</si>
  <si>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</si>
  <si>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</si>
  <si>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</si>
  <si>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</si>
  <si>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</si>
  <si>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</si>
  <si>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</si>
  <si>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</si>
  <si>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</si>
  <si>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</si>
  <si>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</si>
  <si>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</si>
  <si>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</si>
  <si>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</si>
  <si>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</si>
  <si>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</si>
  <si>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</si>
  <si>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</si>
  <si>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</si>
  <si>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</si>
  <si>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</si>
  <si>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</si>
  <si>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</si>
  <si>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</si>
  <si>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</si>
  <si>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</si>
  <si>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</si>
  <si>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</si>
  <si>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</si>
  <si>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</si>
  <si>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</si>
  <si>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</si>
  <si>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</si>
  <si>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</si>
  <si>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</si>
  <si>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</si>
  <si>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</si>
  <si>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</si>
  <si>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</si>
  <si>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</si>
  <si>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</si>
  <si>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</si>
  <si>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</si>
  <si>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</si>
  <si>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</si>
  <si>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</si>
  <si>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</si>
  <si>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</si>
  <si>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</si>
  <si>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</si>
  <si>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</si>
  <si>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</si>
  <si>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</si>
  <si>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</si>
  <si>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</si>
  <si>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</si>
  <si>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</si>
  <si>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</si>
  <si>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</si>
  <si>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</si>
  <si>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</si>
  <si>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</si>
  <si>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</si>
  <si>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</si>
  <si>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</si>
  <si>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</si>
  <si>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</si>
  <si>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</si>
  <si>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</si>
  <si>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</si>
  <si>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</si>
  <si>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</si>
  <si>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</si>
  <si>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</si>
  <si>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</si>
  <si>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</si>
  <si>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</si>
  <si>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</si>
  <si>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</si>
  <si>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</si>
  <si>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</si>
  <si>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</si>
  <si>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</si>
  <si>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</si>
  <si>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</si>
  <si>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</si>
  <si>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</si>
  <si>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</si>
  <si>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</si>
  <si>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</si>
  <si>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</si>
  <si>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</si>
  <si>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</si>
  <si>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</si>
  <si>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</si>
  <si>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</si>
  <si>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</si>
  <si>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</si>
  <si>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</si>
  <si>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</si>
  <si>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</si>
  <si>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</si>
  <si>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</si>
  <si>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</si>
  <si>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</si>
  <si>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</si>
  <si>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</si>
  <si>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</si>
  <si>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</si>
  <si>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</si>
  <si>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</si>
  <si>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</si>
  <si>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</si>
  <si>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</si>
  <si>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</si>
  <si>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</si>
  <si>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</si>
  <si>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</si>
  <si>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</si>
  <si>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</si>
  <si>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</si>
  <si>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</si>
  <si>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</si>
  <si>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</si>
  <si>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</si>
  <si>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</si>
  <si>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</si>
  <si>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</si>
  <si>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</si>
  <si>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</si>
  <si>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</si>
  <si>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</si>
  <si>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</si>
  <si>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</si>
  <si>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</si>
  <si>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</si>
  <si>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</si>
  <si>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</si>
  <si>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</si>
  <si>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</si>
  <si>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</si>
  <si>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</si>
  <si>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</si>
  <si>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</si>
  <si>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</si>
  <si>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</si>
  <si>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</si>
  <si>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</si>
  <si>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</si>
  <si>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</si>
  <si>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</si>
  <si>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</si>
  <si>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</si>
  <si>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</si>
  <si>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</si>
  <si>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</si>
  <si>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</si>
  <si>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</si>
  <si>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</si>
  <si>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</si>
  <si>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</si>
  <si>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</si>
  <si>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</si>
  <si>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</si>
  <si>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</si>
  <si>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</si>
  <si>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</si>
  <si>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</si>
  <si>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</si>
  <si>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</si>
  <si>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</si>
  <si>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</si>
  <si>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</si>
  <si>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</si>
  <si>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</si>
  <si>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</si>
  <si>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</si>
  <si>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</si>
  <si>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</si>
  <si>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</si>
  <si>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</si>
  <si>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</si>
  <si>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</si>
  <si>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</si>
  <si>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</si>
  <si>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</si>
  <si>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</si>
  <si>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</si>
  <si>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</si>
  <si>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</si>
  <si>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</si>
  <si>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</si>
  <si>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</si>
  <si>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</si>
  <si>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</si>
  <si>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</si>
  <si>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</si>
  <si>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</si>
  <si>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</si>
  <si>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</si>
  <si>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</si>
  <si>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</si>
  <si>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</si>
  <si>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</si>
  <si>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</si>
  <si>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</si>
  <si>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</si>
  <si>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</si>
  <si>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</si>
  <si>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</si>
  <si>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</si>
  <si>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</si>
  <si>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</si>
  <si>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</si>
  <si>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</si>
  <si>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</si>
  <si>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</si>
  <si>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</si>
  <si>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</si>
  <si>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</si>
  <si>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</si>
  <si>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</si>
  <si>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</si>
  <si>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</si>
  <si>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</si>
  <si>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</si>
  <si>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</si>
  <si>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</si>
  <si>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</si>
  <si>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</si>
  <si>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</si>
  <si>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</si>
  <si>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</si>
  <si>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</si>
  <si>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</si>
  <si>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</si>
  <si>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</si>
  <si>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</si>
  <si>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</si>
  <si>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</si>
  <si>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</si>
  <si>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</si>
  <si>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</si>
  <si>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</si>
  <si>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</si>
  <si>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</si>
  <si>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</si>
  <si>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</si>
  <si>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</si>
  <si>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</si>
  <si>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</si>
  <si>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</si>
  <si>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</si>
  <si>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</si>
  <si>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</si>
  <si>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</si>
  <si>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</si>
  <si>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</si>
  <si>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</si>
  <si>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</si>
  <si>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</si>
  <si>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</si>
  <si>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</si>
  <si>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</si>
  <si>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</si>
  <si>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</si>
  <si>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</si>
  <si>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</si>
  <si>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</si>
  <si>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</si>
  <si>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</si>
  <si>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</si>
  <si>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</si>
  <si>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</si>
  <si>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</si>
  <si>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</si>
  <si>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</si>
  <si>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</si>
  <si>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</si>
  <si>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</si>
  <si>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</si>
  <si>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</si>
  <si>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</si>
  <si>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</si>
  <si>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</si>
  <si>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</si>
  <si>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</si>
  <si>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</si>
  <si>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</si>
  <si>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</si>
  <si>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</si>
  <si>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</si>
  <si>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</si>
  <si>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</si>
  <si>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</si>
  <si>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</si>
  <si>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</si>
  <si>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</si>
  <si>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</si>
  <si>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</si>
  <si>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</si>
  <si>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</si>
  <si>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</si>
  <si>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</si>
  <si>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</si>
  <si>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</si>
  <si>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</si>
  <si>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</si>
  <si>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</si>
  <si>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</si>
  <si>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</si>
  <si>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</si>
  <si>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</si>
  <si>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</si>
  <si>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</si>
  <si>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</si>
  <si>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</si>
  <si>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</si>
  <si>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</si>
  <si>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</si>
  <si>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</si>
  <si>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</si>
  <si>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</si>
  <si>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</si>
  <si>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</si>
  <si>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</si>
  <si>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</si>
  <si>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</si>
  <si>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</si>
  <si>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</si>
  <si>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</si>
  <si>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</si>
  <si>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</si>
  <si>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</si>
  <si>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</si>
  <si>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</si>
  <si>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</si>
  <si>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</si>
  <si>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</si>
  <si>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</si>
  <si>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</si>
  <si>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</si>
  <si>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</si>
  <si>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</si>
  <si>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</si>
  <si>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</si>
  <si>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</si>
  <si>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</si>
  <si>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</si>
  <si>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</si>
  <si>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</si>
  <si>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</si>
  <si>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</si>
  <si>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</si>
  <si>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</si>
  <si>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</si>
  <si>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</si>
  <si>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</si>
  <si>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</si>
  <si>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</si>
  <si>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</si>
  <si>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</si>
  <si>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</si>
  <si>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</si>
  <si>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</si>
  <si>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</si>
  <si>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</si>
  <si>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</si>
  <si>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</si>
  <si>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</si>
  <si>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</si>
  <si>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</si>
  <si>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</si>
  <si>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</si>
  <si>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</si>
  <si>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</si>
  <si>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</si>
  <si>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</si>
  <si>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</si>
  <si>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</si>
  <si>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</si>
  <si>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</si>
  <si>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</si>
  <si>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</si>
  <si>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</si>
  <si>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</si>
  <si>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</si>
  <si>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</si>
  <si>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</si>
  <si>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</si>
  <si>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</si>
  <si>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</si>
  <si>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</si>
  <si>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</si>
  <si>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</si>
  <si>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</si>
  <si>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</si>
  <si>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</si>
  <si>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</si>
  <si>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</si>
  <si>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</si>
  <si>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</si>
  <si>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</si>
  <si>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</si>
  <si>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</si>
  <si>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</si>
  <si>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</si>
  <si>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</si>
  <si>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</si>
  <si>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</si>
  <si>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</si>
  <si>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</si>
  <si>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</si>
  <si>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</si>
  <si>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</si>
  <si>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</si>
  <si>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</si>
  <si>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</si>
  <si>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</si>
  <si>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</si>
  <si>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</si>
  <si>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</si>
  <si>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</si>
  <si>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</si>
  <si>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</si>
  <si>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</si>
  <si>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</si>
  <si>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</si>
  <si>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</si>
  <si>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</si>
  <si>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</si>
  <si>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</si>
  <si>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</si>
  <si>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</si>
  <si>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</si>
  <si>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</si>
  <si>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</si>
  <si>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</si>
  <si>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</si>
  <si>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</si>
  <si>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</si>
  <si>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</si>
  <si>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</si>
  <si>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</si>
  <si>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</si>
  <si>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</si>
  <si>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</si>
  <si>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</si>
  <si>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</si>
  <si>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</si>
  <si>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</si>
  <si>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</si>
  <si>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</si>
  <si>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</si>
  <si>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</si>
  <si>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</si>
  <si>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</si>
  <si>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</si>
  <si>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</si>
  <si>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</si>
  <si>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</si>
  <si>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</si>
  <si>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</si>
  <si>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</si>
  <si>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</si>
  <si>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</si>
  <si>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</si>
  <si>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</si>
  <si>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</si>
  <si>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</si>
  <si>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</si>
  <si>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</si>
  <si>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</si>
  <si>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</si>
  <si>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</si>
  <si>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</si>
  <si>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</si>
  <si>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</si>
  <si>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</si>
  <si>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</si>
  <si>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</si>
  <si>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</si>
  <si>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</si>
  <si>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</si>
  <si>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</si>
  <si>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</si>
  <si>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</si>
  <si>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</si>
  <si>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</si>
  <si>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</si>
  <si>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</si>
  <si>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</si>
  <si>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</si>
  <si>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</si>
  <si>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</si>
  <si>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</si>
  <si>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</si>
  <si>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</si>
  <si>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</si>
  <si>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</si>
  <si>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</si>
  <si>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</si>
  <si>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</si>
  <si>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</si>
  <si>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</si>
  <si>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</si>
  <si>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</si>
  <si>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</si>
  <si>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</si>
  <si>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</si>
  <si>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</si>
  <si>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</si>
  <si>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</si>
  <si>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</si>
  <si>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</si>
  <si>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</si>
  <si>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</si>
  <si>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</si>
  <si>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</si>
  <si>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</si>
  <si>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</si>
  <si>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</si>
  <si>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</si>
  <si>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</si>
  <si>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</si>
  <si>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</si>
  <si>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</si>
  <si>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</si>
  <si>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</si>
  <si>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</si>
  <si>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</si>
  <si>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</si>
  <si>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</si>
  <si>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</si>
  <si>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</si>
  <si>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</si>
  <si>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</si>
  <si>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</si>
  <si>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</si>
  <si>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</si>
  <si>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</si>
  <si>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</si>
  <si>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</si>
  <si>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</si>
  <si>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</si>
  <si>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</si>
  <si>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</si>
  <si>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</si>
  <si>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</si>
  <si>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</si>
  <si>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</si>
  <si>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</si>
  <si>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</si>
  <si>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</si>
  <si>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</si>
  <si>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</si>
  <si>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</si>
  <si>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</si>
  <si>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</si>
  <si>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</si>
  <si>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</si>
  <si>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</si>
  <si>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</si>
  <si>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</si>
  <si>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</si>
  <si>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</si>
  <si>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</si>
  <si>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</si>
  <si>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</si>
  <si>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</si>
  <si>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</si>
  <si>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</si>
  <si>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</si>
  <si>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</si>
  <si>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</si>
  <si>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</si>
  <si>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</si>
  <si>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</si>
  <si>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</si>
  <si>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</si>
  <si>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</si>
  <si>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</si>
  <si>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</si>
  <si>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</si>
  <si>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</si>
  <si>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</si>
  <si>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</si>
  <si>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</si>
  <si>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</si>
  <si>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</si>
  <si>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</si>
  <si>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</si>
  <si>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</si>
  <si>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</si>
  <si>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</si>
  <si>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</si>
  <si>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</si>
  <si>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</si>
  <si>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</si>
  <si>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</si>
  <si>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</si>
  <si>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</si>
  <si>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</si>
  <si>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</si>
  <si>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</si>
  <si>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</si>
  <si>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</si>
  <si>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</si>
  <si>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</si>
  <si>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</si>
  <si>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</si>
  <si>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</si>
  <si>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</si>
  <si>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</si>
  <si>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</si>
  <si>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</si>
  <si>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</si>
  <si>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</si>
  <si>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</si>
  <si>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</si>
  <si>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</si>
  <si>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</si>
  <si>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</si>
  <si>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</si>
  <si>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</si>
  <si>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</si>
  <si>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</si>
  <si>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</si>
  <si>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</si>
  <si>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</si>
  <si>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</si>
  <si>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</si>
  <si>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</si>
  <si>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</si>
  <si>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</si>
  <si>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</si>
  <si>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</si>
  <si>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</si>
  <si>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</si>
  <si>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</si>
  <si>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</si>
  <si>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</si>
  <si>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</si>
  <si>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</si>
  <si>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</si>
  <si>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</si>
  <si>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</si>
  <si>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</si>
  <si>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</si>
  <si>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</si>
  <si>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</si>
  <si>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</si>
  <si>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</si>
  <si>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</si>
  <si>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</si>
  <si>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</si>
  <si>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</si>
  <si>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</si>
  <si>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</si>
  <si>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</si>
  <si>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</si>
  <si>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</si>
  <si>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</si>
  <si>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</si>
  <si>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</si>
  <si>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</si>
  <si>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</si>
  <si>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</si>
  <si>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</si>
  <si>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</si>
  <si>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</si>
  <si>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</si>
  <si>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</si>
  <si>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</si>
  <si>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</si>
  <si>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</si>
  <si>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</si>
  <si>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</si>
  <si>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</si>
  <si>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</si>
  <si>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</si>
  <si>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</si>
  <si>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</si>
  <si>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</si>
  <si>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</si>
  <si>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</si>
  <si>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</si>
  <si>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</si>
  <si>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</si>
  <si>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</si>
  <si>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</si>
  <si>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</si>
  <si>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</si>
  <si>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</si>
  <si>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</si>
  <si>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</si>
  <si>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</si>
  <si>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</si>
  <si>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</si>
  <si>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</si>
  <si>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</si>
  <si>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</si>
  <si>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</si>
  <si>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</si>
  <si>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</si>
  <si>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</si>
  <si>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</si>
  <si>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</si>
  <si>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</si>
  <si>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</si>
  <si>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</si>
  <si>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</si>
  <si>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</si>
  <si>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</si>
  <si>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</si>
  <si>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</si>
  <si>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</si>
  <si>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</si>
  <si>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</si>
  <si>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</si>
  <si>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</si>
  <si>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</si>
  <si>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</si>
  <si>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</si>
  <si>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</si>
  <si>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</si>
  <si>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</si>
  <si>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</si>
  <si>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</si>
  <si>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</si>
  <si>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</si>
  <si>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</si>
  <si>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</si>
  <si>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</si>
  <si>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</si>
  <si>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</si>
  <si>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</si>
  <si>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</si>
  <si>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</si>
  <si>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</si>
  <si>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</si>
  <si>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</si>
  <si>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</si>
  <si>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</si>
  <si>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</si>
  <si>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</si>
  <si>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</si>
  <si>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</si>
  <si>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</si>
  <si>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</si>
  <si>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</si>
  <si>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</si>
  <si>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</si>
  <si>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</si>
  <si>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</si>
  <si>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</si>
  <si>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</si>
  <si>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</si>
  <si>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</si>
  <si>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</si>
  <si>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</si>
  <si>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</si>
  <si>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</si>
  <si>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</si>
  <si>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</si>
  <si>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</si>
  <si>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</si>
  <si>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</si>
  <si>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</si>
  <si>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</si>
  <si>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</si>
  <si>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</si>
  <si>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</si>
  <si>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</si>
  <si>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</si>
  <si>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</si>
  <si>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</si>
  <si>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</si>
  <si>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</si>
  <si>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</si>
  <si>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</si>
  <si>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</si>
  <si>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</si>
  <si>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</si>
  <si>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</si>
  <si>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</si>
  <si>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</si>
  <si>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</si>
  <si>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</si>
  <si>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</si>
  <si>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</si>
  <si>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</si>
  <si>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</si>
  <si>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</si>
  <si>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</si>
  <si>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</si>
  <si>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</si>
  <si>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</si>
  <si>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</si>
  <si>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</si>
  <si>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</si>
  <si>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</si>
  <si>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</si>
  <si>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</si>
  <si>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</si>
  <si>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</si>
  <si>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</si>
  <si>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</si>
  <si>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</si>
  <si>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</si>
  <si>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</si>
  <si>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</si>
  <si>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</si>
  <si>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</si>
  <si>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</si>
  <si>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</si>
  <si>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</si>
  <si>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</si>
  <si>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</si>
  <si>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</si>
  <si>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</si>
  <si>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</si>
  <si>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</si>
  <si>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</si>
  <si>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</si>
  <si>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</si>
  <si>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</si>
  <si>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</si>
  <si>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</si>
  <si>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</si>
  <si>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</si>
  <si>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</si>
  <si>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</si>
  <si>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</si>
  <si>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</si>
  <si>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</si>
  <si>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</si>
  <si>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</si>
  <si>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</si>
  <si>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</si>
  <si>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</si>
  <si>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</si>
  <si>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</si>
  <si>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</si>
  <si>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</si>
  <si>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</si>
  <si>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</si>
  <si>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</si>
  <si>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</si>
  <si>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</si>
  <si>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</si>
  <si>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</si>
  <si>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</si>
  <si>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</si>
  <si>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</si>
  <si>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</si>
  <si>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</si>
  <si>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</si>
  <si>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</si>
  <si>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</si>
  <si>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</si>
  <si>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</si>
  <si>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</si>
  <si>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</si>
  <si>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</si>
  <si>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</si>
  <si>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</si>
  <si>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</si>
  <si>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</si>
  <si>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</si>
  <si>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</si>
  <si>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</si>
  <si>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</si>
  <si>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</si>
  <si>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</si>
  <si>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</si>
  <si>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</si>
  <si>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</si>
  <si>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</si>
  <si>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</si>
  <si>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</si>
  <si>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</si>
  <si>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</si>
  <si>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</si>
  <si>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</si>
  <si>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</si>
  <si>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</si>
  <si>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</si>
  <si>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</si>
  <si>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</si>
  <si>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</si>
  <si>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</si>
  <si>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</si>
  <si>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</si>
  <si>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</si>
  <si>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</si>
  <si>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</si>
  <si>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</si>
  <si>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</si>
  <si>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</si>
  <si>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</si>
  <si>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</si>
  <si>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</si>
  <si>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</si>
  <si>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</si>
  <si>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</si>
  <si>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</si>
  <si>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</si>
  <si>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</si>
  <si>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</si>
  <si>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</si>
  <si>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</si>
  <si>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</si>
  <si>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</si>
  <si>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</si>
  <si>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</si>
  <si>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</si>
  <si>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</si>
  <si>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</si>
  <si>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</si>
  <si>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</si>
  <si>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</si>
  <si>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</si>
  <si>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</si>
  <si>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</si>
  <si>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</si>
  <si>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</si>
  <si>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</si>
  <si>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</si>
  <si>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</si>
  <si>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</si>
  <si>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</si>
  <si>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</si>
  <si>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</si>
  <si>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</si>
  <si>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</si>
  <si>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</si>
  <si>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</si>
  <si>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</si>
  <si>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</si>
  <si>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</si>
  <si>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</si>
  <si>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</si>
  <si>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</si>
  <si>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</si>
  <si>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</si>
  <si>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</si>
  <si>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</si>
  <si>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</si>
  <si>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</si>
  <si>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</si>
  <si>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</si>
  <si>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</si>
  <si>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</si>
  <si>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</si>
  <si>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</si>
  <si>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</si>
  <si>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</si>
  <si>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</si>
  <si>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</si>
  <si>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</si>
  <si>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</si>
  <si>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</si>
  <si>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</si>
  <si>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</si>
  <si>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</si>
  <si>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</si>
  <si>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</si>
  <si>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</si>
  <si>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</si>
  <si>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</si>
  <si>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</si>
  <si>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</si>
  <si>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</si>
  <si>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</si>
  <si>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</si>
  <si>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</si>
  <si>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</si>
  <si>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</si>
  <si>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</si>
  <si>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</si>
  <si>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</si>
  <si>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</si>
  <si>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</si>
  <si>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</si>
  <si>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</si>
  <si>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</si>
  <si>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</si>
  <si>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</si>
  <si>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</si>
  <si>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</si>
  <si>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</si>
  <si>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</si>
  <si>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</si>
  <si>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</si>
  <si>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</si>
  <si>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</si>
  <si>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</si>
  <si>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</si>
  <si>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</si>
  <si>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</si>
  <si>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</si>
  <si>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</si>
  <si>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</si>
  <si>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</si>
  <si>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</si>
  <si>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</si>
  <si>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</si>
  <si>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</si>
  <si>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</si>
  <si>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</si>
  <si>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</si>
  <si>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</si>
  <si>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</si>
  <si>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</si>
  <si>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</si>
  <si>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</si>
  <si>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</si>
  <si>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</si>
  <si>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</si>
  <si>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</si>
  <si>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</si>
  <si>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</si>
  <si>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</si>
  <si>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</si>
  <si>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</si>
  <si>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</si>
  <si>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</si>
  <si>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</si>
  <si>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</si>
  <si>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</si>
  <si>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</si>
  <si>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</si>
  <si>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</si>
  <si>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</si>
  <si>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</si>
  <si>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</si>
  <si>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</si>
  <si>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</si>
  <si>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</si>
  <si>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</si>
  <si>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</si>
  <si>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</si>
  <si>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</si>
  <si>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</si>
  <si>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</si>
  <si>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</si>
  <si>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</si>
  <si>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</si>
  <si>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</si>
  <si>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</si>
  <si>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</si>
  <si>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</si>
  <si>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</si>
  <si>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</si>
  <si>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</si>
  <si>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</si>
  <si>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</si>
  <si>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</si>
  <si>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</si>
  <si>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</si>
  <si>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</si>
  <si>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</si>
  <si>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</si>
  <si>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</si>
  <si>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</si>
  <si>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</si>
  <si>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</si>
  <si>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</si>
  <si>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</si>
  <si>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</si>
  <si>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</si>
  <si>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</si>
  <si>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</si>
  <si>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</si>
  <si>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</si>
  <si>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</si>
  <si>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</si>
  <si>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</si>
  <si>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</si>
  <si>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</si>
  <si>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</si>
  <si>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</si>
  <si>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</si>
  <si>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</si>
  <si>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</si>
  <si>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</si>
  <si>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</si>
  <si>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</si>
  <si>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</si>
  <si>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</si>
  <si>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</si>
  <si>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</si>
  <si>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</si>
  <si>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</si>
  <si>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</si>
  <si>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</si>
  <si>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</si>
  <si>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</si>
  <si>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</si>
  <si>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</si>
  <si>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</si>
  <si>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</si>
  <si>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</si>
  <si>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</si>
  <si>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</si>
  <si>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</si>
  <si>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</si>
  <si>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</si>
  <si>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</si>
  <si>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</si>
  <si>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</si>
  <si>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</si>
  <si>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</si>
  <si>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</si>
  <si>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</si>
  <si>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</si>
  <si>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</si>
  <si>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</si>
  <si>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</si>
  <si>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</si>
  <si>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</si>
  <si>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</si>
  <si>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</si>
  <si>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</si>
  <si>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</si>
  <si>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</si>
  <si>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</si>
  <si>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</si>
  <si>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</si>
  <si>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</si>
  <si>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</si>
  <si>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</si>
  <si>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</si>
  <si>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</si>
  <si>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</si>
  <si>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</si>
  <si>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</si>
  <si>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</si>
  <si>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</si>
  <si>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</si>
  <si>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</si>
  <si>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</si>
  <si>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</si>
  <si>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</si>
  <si>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</si>
  <si>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</si>
  <si>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</si>
  <si>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</si>
  <si>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</si>
  <si>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</si>
  <si>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</si>
  <si>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</si>
  <si>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</si>
  <si>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</si>
  <si>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</si>
  <si>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</si>
  <si>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</si>
  <si>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</si>
  <si>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</si>
  <si>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</si>
  <si>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</si>
  <si>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</si>
  <si>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</si>
  <si>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</si>
  <si>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</si>
  <si>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</si>
  <si>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</si>
  <si>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</si>
  <si>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</si>
  <si>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</si>
  <si>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</si>
  <si>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</si>
  <si>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</si>
  <si>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</si>
  <si>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</si>
  <si>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</si>
  <si>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</si>
  <si>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</si>
  <si>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</si>
  <si>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</si>
  <si>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</si>
  <si>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</si>
  <si>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</si>
  <si>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</si>
  <si>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</si>
  <si>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</si>
  <si>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</si>
  <si>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</si>
  <si>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</si>
  <si>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</si>
  <si>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</si>
  <si>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</si>
  <si>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</si>
  <si>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</si>
  <si>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</si>
  <si>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</si>
  <si>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</si>
  <si>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</si>
  <si>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</si>
  <si>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</si>
  <si>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</si>
  <si>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</si>
  <si>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</si>
  <si>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</si>
  <si>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</si>
  <si>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</si>
  <si>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</si>
  <si>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</si>
  <si>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</si>
  <si>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</si>
  <si>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</si>
  <si>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</si>
  <si>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</si>
  <si>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</si>
  <si>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</si>
  <si>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</si>
  <si>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</si>
  <si>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</si>
  <si>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</si>
  <si>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</si>
  <si>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</si>
  <si>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</si>
  <si>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</si>
  <si>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</si>
  <si>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</si>
  <si>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</si>
  <si>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</si>
  <si>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</si>
  <si>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</si>
  <si>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</si>
  <si>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</si>
  <si>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</si>
  <si>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</si>
  <si>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</si>
  <si>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</si>
  <si>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</si>
  <si>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</si>
  <si>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</si>
  <si>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</si>
  <si>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</si>
  <si>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</si>
  <si>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</si>
  <si>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</si>
  <si>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</si>
  <si>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</si>
  <si>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</si>
  <si>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</si>
  <si>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</si>
  <si>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</si>
  <si>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</si>
  <si>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</si>
  <si>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</si>
  <si>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</si>
  <si>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</si>
  <si>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</si>
  <si>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</si>
  <si>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</si>
  <si>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</si>
  <si>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</si>
  <si>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</si>
  <si>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</si>
  <si>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</si>
  <si>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</si>
  <si>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</si>
  <si>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</si>
  <si>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</si>
  <si>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</si>
  <si>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</si>
  <si>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</si>
  <si>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</si>
  <si>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</si>
  <si>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</si>
  <si>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</si>
  <si>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</si>
  <si>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</si>
  <si>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</si>
  <si>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</si>
  <si>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</si>
  <si>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</si>
  <si>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</si>
  <si>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</si>
  <si>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</si>
  <si>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</si>
  <si>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</si>
  <si>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</si>
  <si>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</si>
  <si>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</si>
  <si>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</si>
  <si>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</si>
  <si>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</si>
  <si>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</si>
  <si>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</si>
  <si>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</si>
  <si>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</si>
  <si>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</si>
  <si>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</si>
  <si>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</si>
  <si>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</si>
  <si>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</si>
  <si>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</si>
  <si>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</si>
  <si>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</si>
  <si>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</si>
  <si>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</si>
  <si>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</si>
  <si>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</si>
  <si>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</si>
  <si>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</si>
  <si>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</si>
  <si>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</si>
  <si>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</si>
  <si>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</si>
  <si>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</si>
  <si>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</si>
  <si>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</si>
  <si>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</si>
  <si>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</si>
  <si>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</si>
  <si>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</si>
  <si>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</si>
  <si>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</si>
  <si>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</si>
  <si>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</si>
  <si>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</si>
  <si>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</si>
  <si>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</si>
  <si>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</si>
  <si>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</si>
  <si>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</si>
  <si>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</si>
  <si>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</si>
  <si>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</si>
  <si>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</si>
  <si>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</si>
  <si>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</si>
  <si>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</si>
  <si>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</si>
  <si>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</si>
  <si>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</si>
  <si>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</si>
  <si>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</si>
  <si>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</si>
  <si>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</si>
  <si>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</si>
  <si>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</si>
  <si>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</si>
  <si>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</si>
  <si>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</si>
  <si>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</si>
  <si>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</si>
  <si>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</si>
  <si>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</si>
  <si>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</si>
  <si>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</si>
  <si>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</si>
  <si>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</si>
  <si>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</si>
  <si>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</si>
  <si>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</si>
  <si>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</si>
  <si>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</si>
  <si>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</si>
  <si>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</si>
  <si>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</si>
  <si>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</si>
  <si>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</si>
  <si>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</si>
  <si>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</si>
  <si>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</si>
  <si>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</si>
  <si>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</si>
  <si>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</si>
  <si>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</si>
  <si>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</si>
  <si>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</si>
  <si>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</si>
  <si>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</si>
  <si>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</si>
  <si>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</si>
  <si>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</si>
  <si>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</si>
  <si>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</si>
  <si>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</si>
  <si>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</si>
  <si>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</si>
  <si>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</si>
  <si>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</si>
  <si>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</si>
  <si>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</si>
  <si>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</si>
  <si>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</si>
  <si>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</si>
  <si>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</si>
  <si>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</si>
  <si>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</si>
  <si>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</si>
  <si>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</si>
  <si>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</si>
  <si>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</si>
  <si>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</si>
  <si>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</si>
  <si>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</si>
  <si>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</si>
  <si>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</si>
  <si>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</si>
  <si>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</si>
  <si>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</si>
  <si>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</si>
  <si>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</si>
  <si>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</si>
  <si>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</si>
  <si>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</si>
  <si>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</si>
  <si>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</si>
  <si>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</si>
  <si>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</si>
  <si>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</si>
  <si>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</si>
  <si>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</si>
  <si>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</si>
  <si>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</si>
  <si>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</si>
  <si>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</si>
  <si>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</si>
  <si>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</si>
  <si>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</si>
  <si>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</si>
  <si>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</si>
  <si>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</si>
  <si>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</si>
  <si>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</si>
  <si>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</si>
  <si>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</si>
  <si>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</si>
  <si>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</si>
  <si>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</si>
  <si>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</si>
  <si>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</si>
  <si>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</si>
  <si>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</si>
  <si>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</si>
  <si>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</si>
  <si>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</si>
  <si>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</si>
  <si>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</si>
  <si>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</si>
  <si>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</si>
  <si>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</si>
  <si>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</si>
  <si>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</si>
  <si>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</si>
  <si>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</si>
  <si>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</si>
  <si>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</si>
  <si>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</si>
  <si>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</si>
  <si>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</si>
  <si>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</si>
  <si>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</si>
  <si>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</si>
  <si>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</si>
  <si>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</si>
  <si>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</si>
  <si>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</si>
  <si>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</si>
  <si>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</si>
  <si>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</si>
  <si>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</si>
  <si>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</si>
  <si>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</si>
  <si>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</si>
  <si>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</si>
  <si>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</si>
  <si>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</si>
  <si>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</si>
  <si>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</si>
  <si>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</si>
  <si>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</si>
  <si>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</si>
  <si>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</si>
  <si>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</si>
  <si>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</si>
  <si>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</si>
  <si>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</si>
  <si>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</si>
  <si>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</si>
  <si>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</si>
  <si>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</si>
  <si>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</si>
  <si>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</si>
  <si>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</si>
  <si>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</si>
  <si>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</si>
  <si>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</si>
  <si>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</si>
  <si>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</si>
  <si>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</si>
  <si>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</si>
  <si>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</si>
  <si>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</si>
  <si>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</si>
  <si>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</si>
  <si>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</si>
  <si>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</si>
  <si>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</si>
  <si>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</si>
  <si>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</si>
  <si>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</si>
  <si>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</si>
  <si>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</si>
  <si>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</si>
  <si>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</si>
  <si>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</si>
  <si>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</si>
  <si>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</si>
  <si>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</si>
  <si>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</si>
  <si>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</si>
  <si>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</si>
  <si>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</si>
  <si>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</si>
  <si>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</si>
  <si>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</si>
  <si>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</si>
  <si>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</si>
  <si>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</si>
  <si>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</si>
  <si>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</si>
  <si>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</si>
  <si>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</si>
  <si>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</si>
  <si>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</si>
  <si>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</si>
  <si>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</si>
  <si>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</si>
  <si>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</si>
  <si>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</si>
  <si>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</si>
  <si>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</si>
  <si>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</si>
  <si>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</si>
  <si>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</si>
  <si>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</si>
  <si>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</si>
  <si>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</si>
  <si>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</si>
  <si>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</si>
  <si>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</si>
  <si>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</si>
  <si>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</si>
  <si>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</si>
  <si>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</si>
  <si>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</si>
  <si>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</si>
  <si>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</si>
  <si>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</si>
  <si>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</si>
  <si>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</si>
  <si>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</si>
  <si>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</si>
  <si>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</si>
  <si>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</si>
  <si>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</si>
  <si>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</si>
  <si>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</si>
  <si>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</si>
  <si>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</si>
  <si>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</si>
  <si>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</si>
  <si>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</si>
  <si>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</si>
  <si>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</si>
  <si>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</si>
  <si>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</si>
  <si>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</si>
  <si>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</si>
  <si>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</si>
  <si>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</si>
  <si>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</si>
  <si>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</si>
  <si>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</si>
  <si>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</si>
  <si>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</si>
  <si>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</si>
  <si>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</si>
  <si>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</si>
  <si>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</si>
  <si>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</si>
  <si>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</si>
  <si>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</si>
  <si>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</si>
  <si>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</si>
  <si>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</si>
  <si>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</si>
  <si>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</si>
  <si>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</si>
  <si>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</si>
  <si>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</si>
  <si>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</si>
  <si>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</si>
  <si>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</si>
  <si>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</si>
  <si>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</si>
  <si>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</si>
  <si>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</si>
  <si>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</si>
  <si>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</si>
  <si>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</si>
  <si>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</si>
  <si>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</si>
  <si>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</si>
  <si>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</si>
  <si>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</si>
  <si>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</si>
  <si>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</si>
  <si>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</si>
  <si>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</si>
  <si>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</si>
  <si>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</si>
  <si>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</si>
  <si>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</si>
  <si>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</si>
  <si>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</si>
  <si>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</si>
  <si>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</si>
  <si>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</si>
  <si>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</si>
  <si>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</si>
  <si>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</si>
  <si>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</si>
  <si>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</si>
  <si>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</si>
  <si>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</si>
  <si>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</si>
  <si>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</si>
  <si>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</si>
  <si>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</si>
  <si>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</si>
  <si>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</si>
  <si>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</si>
  <si>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</si>
  <si>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</si>
  <si>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</si>
  <si>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</si>
  <si>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</si>
  <si>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</si>
  <si>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</si>
  <si>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</si>
  <si>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</si>
  <si>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</si>
  <si>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</si>
  <si>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</si>
  <si>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</si>
  <si>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</si>
  <si>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</si>
  <si>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</si>
  <si>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</si>
  <si>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</si>
  <si>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</si>
  <si>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</si>
  <si>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</si>
  <si>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</si>
  <si>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</si>
  <si>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</si>
  <si>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</si>
  <si>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</si>
  <si>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</si>
  <si>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</si>
  <si>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</si>
  <si>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</si>
  <si>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</si>
  <si>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</si>
  <si>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</si>
  <si>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</si>
  <si>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</si>
  <si>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</si>
  <si>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</si>
  <si>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</si>
  <si>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</si>
  <si>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</si>
  <si>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</si>
  <si>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</si>
  <si>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</si>
  <si>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</si>
  <si>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</si>
  <si>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</si>
  <si>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</si>
  <si>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</si>
  <si>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</si>
  <si>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</si>
  <si>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</si>
  <si>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</si>
  <si>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</si>
  <si>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</si>
  <si>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</si>
  <si>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</si>
  <si>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</si>
  <si>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</si>
  <si>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</si>
  <si>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</si>
  <si>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</si>
  <si>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</si>
  <si>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</si>
  <si>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</si>
  <si>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</si>
  <si>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</si>
  <si>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</si>
  <si>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</si>
  <si>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</si>
  <si>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</si>
  <si>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</si>
  <si>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</si>
  <si>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</si>
  <si>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</si>
  <si>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</si>
  <si>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</si>
  <si>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</si>
  <si>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</si>
  <si>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</si>
  <si>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</si>
  <si>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</si>
  <si>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</si>
  <si>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</si>
  <si>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</si>
  <si>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</si>
  <si>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</si>
  <si>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</si>
  <si>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</si>
  <si>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</si>
  <si>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</si>
  <si>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</si>
  <si>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</si>
  <si>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</si>
  <si>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</si>
  <si>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</si>
  <si>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</si>
  <si>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</si>
  <si>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</si>
  <si>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</si>
  <si>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</si>
  <si>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</si>
  <si>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</si>
  <si>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</si>
  <si>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</si>
  <si>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</si>
  <si>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</si>
  <si>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</si>
  <si>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</si>
  <si>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</si>
  <si>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</si>
  <si>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</si>
  <si>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</si>
  <si>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</si>
  <si>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</si>
  <si>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</si>
  <si>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</si>
  <si>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</si>
  <si>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</si>
  <si>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</si>
  <si>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</si>
  <si>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</si>
  <si>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</si>
  <si>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</si>
  <si>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</si>
  <si>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</si>
  <si>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</si>
  <si>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</si>
  <si>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</si>
  <si>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</si>
  <si>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</si>
  <si>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</si>
  <si>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</si>
  <si>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</si>
  <si>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</si>
  <si>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</si>
  <si>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</si>
  <si>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</si>
  <si>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</si>
  <si>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</si>
  <si>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</si>
  <si>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</si>
  <si>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</si>
  <si>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</si>
  <si>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</si>
  <si>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</si>
  <si>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</si>
  <si>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</si>
  <si>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</si>
  <si>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</si>
  <si>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</si>
  <si>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</si>
  <si>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</si>
  <si>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</si>
  <si>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</si>
  <si>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</si>
  <si>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</si>
  <si>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</si>
  <si>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</si>
  <si>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</si>
  <si>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</si>
  <si>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</si>
  <si>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</si>
  <si>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</si>
  <si>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</si>
  <si>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</si>
  <si>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</si>
  <si>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</si>
  <si>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</si>
  <si>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</si>
  <si>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</si>
  <si>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</si>
  <si>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</si>
  <si>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</si>
  <si>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</si>
  <si>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</si>
  <si>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</si>
  <si>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</si>
  <si>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</si>
  <si>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</si>
  <si>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</si>
  <si>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</si>
  <si>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</si>
  <si>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</si>
  <si>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</si>
  <si>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</si>
  <si>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</si>
  <si>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</si>
  <si>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</si>
  <si>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</si>
  <si>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</si>
  <si>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</si>
  <si>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</si>
  <si>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</si>
  <si>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</si>
  <si>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</si>
  <si>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</si>
  <si>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</si>
  <si>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</si>
  <si>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</si>
  <si>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</si>
  <si>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</si>
  <si>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</si>
  <si>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</si>
  <si>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</si>
  <si>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</si>
  <si>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</si>
  <si>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</si>
  <si>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</si>
  <si>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</si>
  <si>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</si>
  <si>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</si>
  <si>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</si>
  <si>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</si>
  <si>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</si>
  <si>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</si>
  <si>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</si>
  <si>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</si>
  <si>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</si>
  <si>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</si>
  <si>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</si>
  <si>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</si>
  <si>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</si>
  <si>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</si>
  <si>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</si>
  <si>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</si>
  <si>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</si>
  <si>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</si>
  <si>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</si>
  <si>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</si>
  <si>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</si>
  <si>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</si>
  <si>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</si>
  <si>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</si>
  <si>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</si>
  <si>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</si>
  <si>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</si>
  <si>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</si>
  <si>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</si>
  <si>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</si>
  <si>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</si>
  <si>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</si>
  <si>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</si>
  <si>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</si>
  <si>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</si>
  <si>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</si>
  <si>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</si>
  <si>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</si>
  <si>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</si>
  <si>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</si>
  <si>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</si>
  <si>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</si>
  <si>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</si>
  <si>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</si>
  <si>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</si>
  <si>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</si>
  <si>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</si>
  <si>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</si>
  <si>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</si>
  <si>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</si>
  <si>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</si>
  <si>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</si>
  <si>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</si>
  <si>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</si>
  <si>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</si>
  <si>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</si>
  <si>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</si>
  <si>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</si>
  <si>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</si>
  <si>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</si>
  <si>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</si>
  <si>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</si>
  <si>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</si>
  <si>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</si>
  <si>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</si>
  <si>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</si>
  <si>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</si>
  <si>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</si>
  <si>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</si>
  <si>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</si>
  <si>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</si>
  <si>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</si>
  <si>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</si>
  <si>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</si>
  <si>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</si>
  <si>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</si>
  <si>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</si>
  <si>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</si>
  <si>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</si>
  <si>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</si>
  <si>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</si>
  <si>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</si>
  <si>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</si>
  <si>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</si>
  <si>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</si>
  <si>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</si>
  <si>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</si>
  <si>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</si>
  <si>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</si>
  <si>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</si>
  <si>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</si>
  <si>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</si>
  <si>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</si>
  <si>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</si>
  <si>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</si>
  <si>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</si>
  <si>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</si>
  <si>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</si>
  <si>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</si>
  <si>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</si>
  <si>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</si>
  <si>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</si>
  <si>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</si>
  <si>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</si>
  <si>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</si>
  <si>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</si>
  <si>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</si>
  <si>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</si>
  <si>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</si>
  <si>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</si>
  <si>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</si>
  <si>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</si>
  <si>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</si>
  <si>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</si>
  <si>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</si>
  <si>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</si>
  <si>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</si>
  <si>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</si>
  <si>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</si>
  <si>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</si>
  <si>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</si>
  <si>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</si>
  <si>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</si>
  <si>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</si>
  <si>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</si>
  <si>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</si>
  <si>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</si>
  <si>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</si>
  <si>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</si>
  <si>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</si>
  <si>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</si>
  <si>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</si>
  <si>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</si>
  <si>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</si>
  <si>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</si>
  <si>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</si>
  <si>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</si>
  <si>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</si>
  <si>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</si>
  <si>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</si>
  <si>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</si>
  <si>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</si>
  <si>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</si>
  <si>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</si>
  <si>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</si>
  <si>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</si>
  <si>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</si>
  <si>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</si>
  <si>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</si>
  <si>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</si>
  <si>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</si>
  <si>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</si>
  <si>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</si>
  <si>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</si>
  <si>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</si>
  <si>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</si>
  <si>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</si>
  <si>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</si>
  <si>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</si>
  <si>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</si>
  <si>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</si>
  <si>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</si>
  <si>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</si>
  <si>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</si>
  <si>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</si>
  <si>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</si>
  <si>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</si>
  <si>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</si>
  <si>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</si>
  <si>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</si>
  <si>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</si>
  <si>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</si>
  <si>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</si>
  <si>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</si>
  <si>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</si>
  <si>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</si>
  <si>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</si>
  <si>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</si>
  <si>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</si>
  <si>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</si>
  <si>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</si>
  <si>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</si>
  <si>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</si>
  <si>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</si>
  <si>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</si>
  <si>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</si>
  <si>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</si>
  <si>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</si>
  <si>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</si>
  <si>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</si>
  <si>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</si>
  <si>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</si>
  <si>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</si>
  <si>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</si>
  <si>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</si>
  <si>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</si>
  <si>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</si>
  <si>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</si>
  <si>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</si>
  <si>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</si>
  <si>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</si>
  <si>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</si>
  <si>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</si>
  <si>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</si>
  <si>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</si>
  <si>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</si>
  <si>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</si>
  <si>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</si>
  <si>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</si>
  <si>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</si>
  <si>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</si>
  <si>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</si>
  <si>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</si>
  <si>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</si>
  <si>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</si>
  <si>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</si>
  <si>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</si>
  <si>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</si>
  <si>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</si>
  <si>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</si>
  <si>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</si>
  <si>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</si>
  <si>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</si>
  <si>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</si>
  <si>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</si>
  <si>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</si>
  <si>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</si>
  <si>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</si>
  <si>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</si>
  <si>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</si>
  <si>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</si>
  <si>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</si>
  <si>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</si>
  <si>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</si>
  <si>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</si>
  <si>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</si>
  <si>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</si>
  <si>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</si>
  <si>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</si>
  <si>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</si>
  <si>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</si>
  <si>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</si>
  <si>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</si>
  <si>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</si>
  <si>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</si>
  <si>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</si>
  <si>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</si>
  <si>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</si>
  <si>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</si>
  <si>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</si>
  <si>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</si>
  <si>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</si>
  <si>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</si>
  <si>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</si>
  <si>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</si>
  <si>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</si>
  <si>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</si>
  <si>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</si>
  <si>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</si>
  <si>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</si>
  <si>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</si>
  <si>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</si>
  <si>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</si>
  <si>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</si>
  <si>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</si>
  <si>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</si>
  <si>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</si>
  <si>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</si>
  <si>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</si>
  <si>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</si>
  <si>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</si>
  <si>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</si>
  <si>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</si>
  <si>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</si>
  <si>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</si>
  <si>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</si>
  <si>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</si>
  <si>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</si>
  <si>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</si>
  <si>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</si>
  <si>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</si>
  <si>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</si>
  <si>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</si>
  <si>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</si>
  <si>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</si>
  <si>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</si>
  <si>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</si>
  <si>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</si>
  <si>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</si>
  <si>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</si>
  <si>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</si>
  <si>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</si>
  <si>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</si>
  <si>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</si>
  <si>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</si>
  <si>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</si>
  <si>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</si>
  <si>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</si>
  <si>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</si>
  <si>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</si>
  <si>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</si>
  <si>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</si>
  <si>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</si>
  <si>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</si>
  <si>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</si>
  <si>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</si>
  <si>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</si>
  <si>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</si>
  <si>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</si>
  <si>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</si>
  <si>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</si>
  <si>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</si>
  <si>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</si>
  <si>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</si>
  <si>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</si>
  <si>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</si>
  <si>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</si>
  <si>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</si>
  <si>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</si>
  <si>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</si>
  <si>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</si>
  <si>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</si>
  <si>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</si>
  <si>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</si>
  <si>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</si>
  <si>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</si>
  <si>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</si>
  <si>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</si>
  <si>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</si>
  <si>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</si>
  <si>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</si>
  <si>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</si>
  <si>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</si>
  <si>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</si>
  <si>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</si>
  <si>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</si>
  <si>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</si>
  <si>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</si>
  <si>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</si>
  <si>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</si>
  <si>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</si>
  <si>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</si>
  <si>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</si>
  <si>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</si>
  <si>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</si>
  <si>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</si>
  <si>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</si>
  <si>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</si>
  <si>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</si>
  <si>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</si>
  <si>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</si>
  <si>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</si>
  <si>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</si>
  <si>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</si>
  <si>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</si>
  <si>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</si>
  <si>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</si>
  <si>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</si>
  <si>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</si>
  <si>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</si>
  <si>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</si>
  <si>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</si>
  <si>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</si>
  <si>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</si>
  <si>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</si>
  <si>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</si>
  <si>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</si>
  <si>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</si>
  <si>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</si>
  <si>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</si>
  <si>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</si>
  <si>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</si>
  <si>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</si>
  <si>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</si>
  <si>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</si>
  <si>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</si>
  <si>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</si>
  <si>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</si>
  <si>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</si>
  <si>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</si>
  <si>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</si>
  <si>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</si>
  <si>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</si>
  <si>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</si>
  <si>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</si>
  <si>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</si>
  <si>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</si>
  <si>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</si>
  <si>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</si>
  <si>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</si>
  <si>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</si>
  <si>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</si>
  <si>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</si>
  <si>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</si>
  <si>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</si>
  <si>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</si>
  <si>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</si>
  <si>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</si>
  <si>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</si>
  <si>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</si>
  <si>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</si>
  <si>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</si>
  <si>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</si>
  <si>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</si>
  <si>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</si>
  <si>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</si>
  <si>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</si>
  <si>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</si>
  <si>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</si>
  <si>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</si>
  <si>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</si>
  <si>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</si>
  <si>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</si>
  <si>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</si>
  <si>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</si>
  <si>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</si>
  <si>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</si>
  <si>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</si>
  <si>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</si>
  <si>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</si>
  <si>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</si>
  <si>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</si>
  <si>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</si>
  <si>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</si>
  <si>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</si>
  <si>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</si>
  <si>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</si>
  <si>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</si>
  <si>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</si>
  <si>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</si>
  <si>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</si>
  <si>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</si>
  <si>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</si>
  <si>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</si>
  <si>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</si>
  <si>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</si>
  <si>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</si>
  <si>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</si>
  <si>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</si>
  <si>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</si>
  <si>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</si>
  <si>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</si>
  <si>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</si>
  <si>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</si>
  <si>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</si>
  <si>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</si>
  <si>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</si>
  <si>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</si>
  <si>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</si>
  <si>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</si>
  <si>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</si>
  <si>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</si>
  <si>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</si>
  <si>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</si>
  <si>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</si>
  <si>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</si>
  <si>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</si>
  <si>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</si>
  <si>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</si>
  <si>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</si>
  <si>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</si>
  <si>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</si>
  <si>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</si>
  <si>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</si>
  <si>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</si>
  <si>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</si>
  <si>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</si>
  <si>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</si>
  <si>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</si>
  <si>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</si>
  <si>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</si>
  <si>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</si>
  <si>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</si>
  <si>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</si>
  <si>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</si>
  <si>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</si>
  <si>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</si>
  <si>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</si>
  <si>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</si>
  <si>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</si>
  <si>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</si>
  <si>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</si>
  <si>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</si>
  <si>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</si>
  <si>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</si>
  <si>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</si>
  <si>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</si>
  <si>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</si>
  <si>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</si>
  <si>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</si>
  <si>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</si>
  <si>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</si>
  <si>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</si>
  <si>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</si>
  <si>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</si>
  <si>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</si>
  <si>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</si>
  <si>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</si>
  <si>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</si>
  <si>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</si>
  <si>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</si>
  <si>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</si>
  <si>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</si>
  <si>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</si>
  <si>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</si>
  <si>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</si>
  <si>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</si>
  <si>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</si>
  <si>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</si>
  <si>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</si>
  <si>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</si>
  <si>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</si>
  <si>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</si>
  <si>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</si>
  <si>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</si>
  <si>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</si>
  <si>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</si>
  <si>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</si>
  <si>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</si>
  <si>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</si>
  <si>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</si>
  <si>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</si>
  <si>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</si>
  <si>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</si>
  <si>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</si>
  <si>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</si>
  <si>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</si>
  <si>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</si>
  <si>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</si>
  <si>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</si>
  <si>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</si>
  <si>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</si>
  <si>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</si>
  <si>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</si>
  <si>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</si>
  <si>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</si>
  <si>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</si>
  <si>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</si>
  <si>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</si>
  <si>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</si>
  <si>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</si>
  <si>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</si>
  <si>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</si>
  <si>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</si>
  <si>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</si>
  <si>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</si>
  <si>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</si>
  <si>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</si>
  <si>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</si>
  <si>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</si>
  <si>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</si>
  <si>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</si>
  <si>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</si>
  <si>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</si>
  <si>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</si>
  <si>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</si>
  <si>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</si>
  <si>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</si>
  <si>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</si>
  <si>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</si>
  <si>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</si>
  <si>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</si>
  <si>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</si>
  <si>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</si>
  <si>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</si>
  <si>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</si>
  <si>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</si>
  <si>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</si>
  <si>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</si>
  <si>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</si>
  <si>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</si>
  <si>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</si>
  <si>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</si>
  <si>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</si>
  <si>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</si>
  <si>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</si>
  <si>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</si>
  <si>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</si>
  <si>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</si>
  <si>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</si>
  <si>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</si>
  <si>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</si>
  <si>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</si>
  <si>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</si>
  <si>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</si>
  <si>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</si>
  <si>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</si>
  <si>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</si>
  <si>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</si>
  <si>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</si>
  <si>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</si>
  <si>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</si>
  <si>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</si>
  <si>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</si>
  <si>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</si>
  <si>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</si>
  <si>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</si>
  <si>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</si>
  <si>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</si>
  <si>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</si>
  <si>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</si>
  <si>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</si>
  <si>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</si>
  <si>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</si>
  <si>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</si>
  <si>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</si>
  <si>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</si>
  <si>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</si>
  <si>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</si>
  <si>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</si>
  <si>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</si>
  <si>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</si>
  <si>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</si>
  <si>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</si>
  <si>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</si>
  <si>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</si>
  <si>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</si>
  <si>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</si>
  <si>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</si>
  <si>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</si>
  <si>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</si>
  <si>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</si>
  <si>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</si>
  <si>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</si>
  <si>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</si>
  <si>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</si>
  <si>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</si>
  <si>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</si>
  <si>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</si>
  <si>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</si>
  <si>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</si>
  <si>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</si>
  <si>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</si>
  <si>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</si>
  <si>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</si>
  <si>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</si>
  <si>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</si>
  <si>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</si>
  <si>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</si>
  <si>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</si>
  <si>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</si>
  <si>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</si>
  <si>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</si>
  <si>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</si>
  <si>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</si>
  <si>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</si>
  <si>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</si>
  <si>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</si>
  <si>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</si>
  <si>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</si>
  <si>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</si>
  <si>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</si>
  <si>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</si>
  <si>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</si>
  <si>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</si>
  <si>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</si>
  <si>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</si>
  <si>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</si>
  <si>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</si>
  <si>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</si>
  <si>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</si>
  <si>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</si>
  <si>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</si>
  <si>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</si>
  <si>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</si>
  <si>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</si>
  <si>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</si>
  <si>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</si>
  <si>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</si>
  <si>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</si>
  <si>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</si>
  <si>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</si>
  <si>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</si>
  <si>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</si>
  <si>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</si>
  <si>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</si>
  <si>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</si>
  <si>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</si>
  <si>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</si>
  <si>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</si>
  <si>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</si>
  <si>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</si>
  <si>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</si>
  <si>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</si>
  <si>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</si>
  <si>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</si>
  <si>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</si>
  <si>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</si>
  <si>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</si>
  <si>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</si>
  <si>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</si>
  <si>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</si>
  <si>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</si>
  <si>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</si>
  <si>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</si>
  <si>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</si>
  <si>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</si>
  <si>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</si>
  <si>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</si>
  <si>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</si>
  <si>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</si>
  <si>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</si>
  <si>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</si>
  <si>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</si>
  <si>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</si>
  <si>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</si>
  <si>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</si>
  <si>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</si>
  <si>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</si>
  <si>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</si>
  <si>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</si>
  <si>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</si>
  <si>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</si>
  <si>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</si>
  <si>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</si>
  <si>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</si>
  <si>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</si>
  <si>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</si>
  <si>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</si>
  <si>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</si>
  <si>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</si>
  <si>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</si>
  <si>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</si>
  <si>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</si>
  <si>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</si>
  <si>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</si>
  <si>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</si>
  <si>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</si>
  <si>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</si>
  <si>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</si>
  <si>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</si>
  <si>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</si>
  <si>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</si>
  <si>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</si>
  <si>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</si>
  <si>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</si>
  <si>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</si>
  <si>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</si>
  <si>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</si>
  <si>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</si>
  <si>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</si>
  <si>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</si>
  <si>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</si>
  <si>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</si>
  <si>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</si>
  <si>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</si>
  <si>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</si>
  <si>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</si>
  <si>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</si>
  <si>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</si>
  <si>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</si>
  <si>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</si>
  <si>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</si>
  <si>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</si>
  <si>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</si>
  <si>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</si>
  <si>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</si>
  <si>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</si>
  <si>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</si>
  <si>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</si>
  <si>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</si>
  <si>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</si>
  <si>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</si>
  <si>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</si>
  <si>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</si>
  <si>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</si>
  <si>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</si>
  <si>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</si>
  <si>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</si>
  <si>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</si>
  <si>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</si>
  <si>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</si>
  <si>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</si>
  <si>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</si>
  <si>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</si>
  <si>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</si>
  <si>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</si>
  <si>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</si>
  <si>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</si>
  <si>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</si>
  <si>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</si>
  <si>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</si>
  <si>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</si>
  <si>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</si>
  <si>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</si>
  <si>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</si>
  <si>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</si>
  <si>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</si>
  <si>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</si>
  <si>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</si>
  <si>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</si>
  <si>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</si>
  <si>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</si>
  <si>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</si>
  <si>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</si>
  <si>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</si>
  <si>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</si>
  <si>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</si>
  <si>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</si>
  <si>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</si>
  <si>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</si>
  <si>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</si>
  <si>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</si>
  <si>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</si>
  <si>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</si>
  <si>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</si>
  <si>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</si>
  <si>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</si>
  <si>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</si>
  <si>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</si>
  <si>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</si>
  <si>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</si>
  <si>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</si>
  <si>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</si>
  <si>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</si>
  <si>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</si>
  <si>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</si>
  <si>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</si>
  <si>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</si>
  <si>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</si>
  <si>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</si>
  <si>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</si>
  <si>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</si>
  <si>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</si>
  <si>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</si>
  <si>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</si>
  <si>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</si>
  <si>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</si>
  <si>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</si>
  <si>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</si>
  <si>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</si>
  <si>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</si>
  <si>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</si>
  <si>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</si>
  <si>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</si>
  <si>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</si>
  <si>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</si>
  <si>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</si>
  <si>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</si>
  <si>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</si>
  <si>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</si>
  <si>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</si>
  <si>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</si>
  <si>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</si>
  <si>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</si>
  <si>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</si>
  <si>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</si>
  <si>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</si>
  <si>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</si>
  <si>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</si>
  <si>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</si>
  <si>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</si>
  <si>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</si>
  <si>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</si>
  <si>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</si>
  <si>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</si>
  <si>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</si>
  <si>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</si>
  <si>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</si>
  <si>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</si>
  <si>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</si>
  <si>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</si>
  <si>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</si>
  <si>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</si>
  <si>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</si>
  <si>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</si>
  <si>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</si>
  <si>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</si>
  <si>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</si>
  <si>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</si>
  <si>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</si>
  <si>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</si>
  <si>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</si>
  <si>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</si>
  <si>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</si>
  <si>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</si>
  <si>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</si>
  <si>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</si>
  <si>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</si>
  <si>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</si>
  <si>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</si>
  <si>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</si>
  <si>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</si>
  <si>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</si>
  <si>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</si>
  <si>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</si>
  <si>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</si>
  <si>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</si>
  <si>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</si>
  <si>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</si>
  <si>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</si>
  <si>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</si>
  <si>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</si>
  <si>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</si>
  <si>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</si>
  <si>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</si>
  <si>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</si>
  <si>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</si>
  <si>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</si>
  <si>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</si>
  <si>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</si>
  <si>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</si>
  <si>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</si>
  <si>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</si>
  <si>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</si>
  <si>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</si>
  <si>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</si>
  <si>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</si>
  <si>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</si>
  <si>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</si>
  <si>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</si>
  <si>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</si>
  <si>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</si>
  <si>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</si>
  <si>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</si>
  <si>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</si>
  <si>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</si>
  <si>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</si>
  <si>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</si>
  <si>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</si>
  <si>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</si>
  <si>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</si>
  <si>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</si>
  <si>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</si>
  <si>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</si>
  <si>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</si>
  <si>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</si>
  <si>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</si>
  <si>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</si>
  <si>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</si>
  <si>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</si>
  <si>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</si>
  <si>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</si>
  <si>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</si>
  <si>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</si>
  <si>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</si>
  <si>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</si>
  <si>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</si>
  <si>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</si>
  <si>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</si>
  <si>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</si>
  <si>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</si>
  <si>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</si>
  <si>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</si>
  <si>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</si>
  <si>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</si>
  <si>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</si>
  <si>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</si>
  <si>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</si>
  <si>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</si>
  <si>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</si>
  <si>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</si>
  <si>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</si>
  <si>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</si>
  <si>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</si>
  <si>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</si>
  <si>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</si>
  <si>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</si>
  <si>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</si>
  <si>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</si>
  <si>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</si>
  <si>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</si>
  <si>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</si>
  <si>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</si>
  <si>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</si>
  <si>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</si>
  <si>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</si>
  <si>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</si>
  <si>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</si>
  <si>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</si>
  <si>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</si>
  <si>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</si>
  <si>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</si>
  <si>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</si>
  <si>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</si>
  <si>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</si>
  <si>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</si>
  <si>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</si>
  <si>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</si>
  <si>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</si>
  <si>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</si>
  <si>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</si>
  <si>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</si>
  <si>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</si>
  <si>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</si>
  <si>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</si>
  <si>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</si>
  <si>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</si>
  <si>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</si>
  <si>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</si>
  <si>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</si>
  <si>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</si>
  <si>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</si>
  <si>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</si>
  <si>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</si>
  <si>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</si>
  <si>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</si>
  <si>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</si>
  <si>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</si>
  <si>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</si>
  <si>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</si>
  <si>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</si>
  <si>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</si>
  <si>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</si>
  <si>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</si>
  <si>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</si>
  <si>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</si>
  <si>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</si>
  <si>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</si>
  <si>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</si>
  <si>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</si>
  <si>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</si>
  <si>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</si>
  <si>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</si>
  <si>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</si>
  <si>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</si>
  <si>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</si>
  <si>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</si>
  <si>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</si>
  <si>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</si>
  <si>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</si>
  <si>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</si>
  <si>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</si>
  <si>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</si>
  <si>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</si>
  <si>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</si>
  <si>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</si>
  <si>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</si>
  <si>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</si>
  <si>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</si>
  <si>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</si>
  <si>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</si>
  <si>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</si>
  <si>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</si>
  <si>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</si>
  <si>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</si>
  <si>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</si>
  <si>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</si>
  <si>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</si>
  <si>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</si>
  <si>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</si>
  <si>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</si>
  <si>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</si>
  <si>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</si>
  <si>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</si>
  <si>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</si>
  <si>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</si>
  <si>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</si>
  <si>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</si>
  <si>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</si>
  <si>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</si>
  <si>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</si>
  <si>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</si>
  <si>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</si>
  <si>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</si>
  <si>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</si>
  <si>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</si>
  <si>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</si>
  <si>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</si>
  <si>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</si>
  <si>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</si>
  <si>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</si>
  <si>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</si>
  <si>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</si>
  <si>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</si>
  <si>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</si>
  <si>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</si>
  <si>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</si>
  <si>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</si>
  <si>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</si>
  <si>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</si>
  <si>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</si>
  <si>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</si>
  <si>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</si>
  <si>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</si>
  <si>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</si>
  <si>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</si>
  <si>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</si>
  <si>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</si>
  <si>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</si>
  <si>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</si>
  <si>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</si>
  <si>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</si>
  <si>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</si>
  <si>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</si>
  <si>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</si>
  <si>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</si>
  <si>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</si>
  <si>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</si>
  <si>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</si>
  <si>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</si>
  <si>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</si>
  <si>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</si>
  <si>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</si>
  <si>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</si>
  <si>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</si>
  <si>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</si>
  <si>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</si>
  <si>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</si>
  <si>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</si>
  <si>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</si>
  <si>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</si>
  <si>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</si>
  <si>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</si>
  <si>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</si>
  <si>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</si>
  <si>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</si>
  <si>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</si>
  <si>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</si>
  <si>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</si>
  <si>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</si>
  <si>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</si>
  <si>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</si>
  <si>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</si>
  <si>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</si>
  <si>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</si>
  <si>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</si>
  <si>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</si>
  <si>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</si>
  <si>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</si>
  <si>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</si>
  <si>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</si>
  <si>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</si>
  <si>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</si>
  <si>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</si>
  <si>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</si>
  <si>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</si>
  <si>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</si>
  <si>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</si>
  <si>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</si>
  <si>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</si>
  <si>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</si>
  <si>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</si>
  <si>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</si>
  <si>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</si>
  <si>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</si>
  <si>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</si>
  <si>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</si>
  <si>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</si>
  <si>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</si>
  <si>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</si>
  <si>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</si>
  <si>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</si>
  <si>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</si>
  <si>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</si>
  <si>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</si>
  <si>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</si>
  <si>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</si>
  <si>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</si>
  <si>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</si>
  <si>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</si>
  <si>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</si>
  <si>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</si>
  <si>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</si>
  <si>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</si>
  <si>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</si>
  <si>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</si>
  <si>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</si>
  <si>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</si>
  <si>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</si>
  <si>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</si>
  <si>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</si>
  <si>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</si>
  <si>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</si>
  <si>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</si>
  <si>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</si>
  <si>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</si>
  <si>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</si>
  <si>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</si>
  <si>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</si>
  <si>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</si>
  <si>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</si>
  <si>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</si>
  <si>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</si>
  <si>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</si>
  <si>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</si>
  <si>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</si>
  <si>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</si>
  <si>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</si>
  <si>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</si>
  <si>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</si>
  <si>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</si>
  <si>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</si>
  <si>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</si>
  <si>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</si>
  <si>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</si>
  <si>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</si>
  <si>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</si>
  <si>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</si>
  <si>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</si>
  <si>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</si>
  <si>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</si>
  <si>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</si>
  <si>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</si>
  <si>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</si>
  <si>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</si>
  <si>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</si>
  <si>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</si>
  <si>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</si>
  <si>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</si>
  <si>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</si>
  <si>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</si>
  <si>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</si>
  <si>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</si>
  <si>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</si>
  <si>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</si>
  <si>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</si>
  <si>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</si>
  <si>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</si>
  <si>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</si>
  <si>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</si>
  <si>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</si>
  <si>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</si>
  <si>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</si>
  <si>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</si>
  <si>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</si>
  <si>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</si>
  <si>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</si>
  <si>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</si>
  <si>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</si>
  <si>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</si>
  <si>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</si>
  <si>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</si>
  <si>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</si>
  <si>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</si>
  <si>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</si>
  <si>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</si>
  <si>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</si>
  <si>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</si>
  <si>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</si>
  <si>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</si>
  <si>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</si>
  <si>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</si>
  <si>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</si>
  <si>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</si>
  <si>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</si>
  <si>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</si>
  <si>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</si>
  <si>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</si>
  <si>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</si>
  <si>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</si>
  <si>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</si>
  <si>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</si>
  <si>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</si>
  <si>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</si>
  <si>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</si>
  <si>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</si>
  <si>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</si>
  <si>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</si>
  <si>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</si>
  <si>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</si>
  <si>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</si>
  <si>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</si>
  <si>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</si>
  <si>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</si>
  <si>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</si>
  <si>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</si>
  <si>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</si>
  <si>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</si>
  <si>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</si>
  <si>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</si>
  <si>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</si>
  <si>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</si>
  <si>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</si>
  <si>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</si>
  <si>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</si>
  <si>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</si>
  <si>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</si>
  <si>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</si>
  <si>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</si>
  <si>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</si>
  <si>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</si>
  <si>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</si>
  <si>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</si>
  <si>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</si>
  <si>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</si>
  <si>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</si>
  <si>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</si>
  <si>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</si>
  <si>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</si>
  <si>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</si>
  <si>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</si>
  <si>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</si>
  <si>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</si>
  <si>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</si>
  <si>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</si>
  <si>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</si>
  <si>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</si>
  <si>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</si>
  <si>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</si>
  <si>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</si>
  <si>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</si>
  <si>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</si>
  <si>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</si>
  <si>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</si>
  <si>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</si>
  <si>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</si>
  <si>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</si>
  <si>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</si>
  <si>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</si>
  <si>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</si>
  <si>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</si>
  <si>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</si>
  <si>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</si>
  <si>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</si>
  <si>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</si>
  <si>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</si>
  <si>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</si>
  <si>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</si>
  <si>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</si>
  <si>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</si>
  <si>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</si>
  <si>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</si>
  <si>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</si>
  <si>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</si>
  <si>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</si>
  <si>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</si>
  <si>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</si>
  <si>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</si>
  <si>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</si>
  <si>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</si>
  <si>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</si>
  <si>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</si>
  <si>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</si>
  <si>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</si>
  <si>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</si>
  <si>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</si>
  <si>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</si>
  <si>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</si>
  <si>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</si>
  <si>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</si>
  <si>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</si>
  <si>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</si>
  <si>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</si>
  <si>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</si>
  <si>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</si>
  <si>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</si>
  <si>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</si>
  <si>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</si>
  <si>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</si>
  <si>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</si>
  <si>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</si>
  <si>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</si>
  <si>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</si>
  <si>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</si>
  <si>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</si>
  <si>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</si>
  <si>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</si>
  <si>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</si>
  <si>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</si>
  <si>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</si>
  <si>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</si>
  <si>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</si>
  <si>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</si>
  <si>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</si>
  <si>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</si>
  <si>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</si>
  <si>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</si>
  <si>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</si>
  <si>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</si>
  <si>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</si>
  <si>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</si>
  <si>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</si>
  <si>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</si>
  <si>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</si>
  <si>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</si>
  <si>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</si>
  <si>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</si>
  <si>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</si>
  <si>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</si>
  <si>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</si>
  <si>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</si>
  <si>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</si>
  <si>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</si>
  <si>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</si>
  <si>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</si>
  <si>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</si>
  <si>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</si>
  <si>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</si>
  <si>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</si>
  <si>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</si>
  <si>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</si>
  <si>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</si>
  <si>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</si>
  <si>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</si>
  <si>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</si>
  <si>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</si>
  <si>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</si>
  <si>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</si>
  <si>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</si>
  <si>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</si>
  <si>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</si>
  <si>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</si>
  <si>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</si>
  <si>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</si>
  <si>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</si>
  <si>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</si>
  <si>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</si>
  <si>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</si>
  <si>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</si>
  <si>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</si>
  <si>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</si>
  <si>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</si>
  <si>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</si>
  <si>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</si>
  <si>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</si>
  <si>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</si>
  <si>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</si>
  <si>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</si>
  <si>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</si>
  <si>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</si>
  <si>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</si>
  <si>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</si>
  <si>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</si>
  <si>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</si>
  <si>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</si>
  <si>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</si>
  <si>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</si>
  <si>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</si>
  <si>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</si>
  <si>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</si>
  <si>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</si>
  <si>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</si>
  <si>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</si>
  <si>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</si>
  <si>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</si>
  <si>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</si>
  <si>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</si>
  <si>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</si>
  <si>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</si>
  <si>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</si>
  <si>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</si>
  <si>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</si>
  <si>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</si>
  <si>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</si>
  <si>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</si>
  <si>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</si>
  <si>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</si>
  <si>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</si>
  <si>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</si>
  <si>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</si>
  <si>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</si>
  <si>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</si>
  <si>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</si>
  <si>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</si>
  <si>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</si>
  <si>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</si>
  <si>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</si>
  <si>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</si>
  <si>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</si>
  <si>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</si>
  <si>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</si>
  <si>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</si>
  <si>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</si>
  <si>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</si>
  <si>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</si>
  <si>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</si>
  <si>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</si>
  <si>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</si>
  <si>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</si>
  <si>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</si>
  <si>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</si>
  <si>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</si>
  <si>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</si>
  <si>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</si>
  <si>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</si>
  <si>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</si>
  <si>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</si>
  <si>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</si>
  <si>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</si>
  <si>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</si>
  <si>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</si>
  <si>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</si>
  <si>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</si>
  <si>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</si>
  <si>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</si>
  <si>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</si>
  <si>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</si>
  <si>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</si>
  <si>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</si>
  <si>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</si>
  <si>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</si>
  <si>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</si>
  <si>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</si>
  <si>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</si>
  <si>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</si>
  <si>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</si>
  <si>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</si>
  <si>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</si>
  <si>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</si>
  <si>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</si>
  <si>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</si>
  <si>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</si>
  <si>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</si>
  <si>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</si>
  <si>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</si>
  <si>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</si>
  <si>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</si>
  <si>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</si>
  <si>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</si>
  <si>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</si>
  <si>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</si>
  <si>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</si>
  <si>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</si>
  <si>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</si>
  <si>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</si>
  <si>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</si>
  <si>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</si>
  <si>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</si>
  <si>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</si>
  <si>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</si>
  <si>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</si>
  <si>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</si>
  <si>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</si>
  <si>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</si>
  <si>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</si>
  <si>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</si>
  <si>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</si>
  <si>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</si>
  <si>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</si>
  <si>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</si>
  <si>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</si>
  <si>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</si>
  <si>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</si>
  <si>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</si>
  <si>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</si>
  <si>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</si>
  <si>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</si>
  <si>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</si>
  <si>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</si>
  <si>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</si>
  <si>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</si>
  <si>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</si>
  <si>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</si>
  <si>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</si>
  <si>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</si>
  <si>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</si>
  <si>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</si>
  <si>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</si>
  <si>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</si>
  <si>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</si>
  <si>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</si>
  <si>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</si>
  <si>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</si>
  <si>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</si>
  <si>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</si>
  <si>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</si>
  <si>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</si>
  <si>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</si>
  <si>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</si>
  <si>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</si>
  <si>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</si>
  <si>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</si>
  <si>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</si>
  <si>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</si>
  <si>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</si>
  <si>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</si>
  <si>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</si>
  <si>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</si>
  <si>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</si>
  <si>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</si>
  <si>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</si>
  <si>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</si>
  <si>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</si>
  <si>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</si>
  <si>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</si>
  <si>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</si>
  <si>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</si>
  <si>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</si>
  <si>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</si>
  <si>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</si>
  <si>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</si>
  <si>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</si>
  <si>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</si>
  <si>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</si>
  <si>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</si>
  <si>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</si>
  <si>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</si>
  <si>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</si>
  <si>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</si>
  <si>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</si>
  <si>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</si>
  <si>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</si>
  <si>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</si>
  <si>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</si>
  <si>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</si>
  <si>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</si>
  <si>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</si>
  <si>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</si>
  <si>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</si>
  <si>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</si>
  <si>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</si>
  <si>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</si>
  <si>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</si>
  <si>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</si>
  <si>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</si>
  <si>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</si>
  <si>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</si>
  <si>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</si>
  <si>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</si>
  <si>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</si>
  <si>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</si>
  <si>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</si>
  <si>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</si>
  <si>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</si>
  <si>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</si>
  <si>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</si>
  <si>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</si>
  <si>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</si>
  <si>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</si>
  <si>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</si>
  <si>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</si>
  <si>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</si>
  <si>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</si>
  <si>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</si>
  <si>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</si>
  <si>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</si>
  <si>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</si>
  <si>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</si>
  <si>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</si>
  <si>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</si>
  <si>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</si>
  <si>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</si>
  <si>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</si>
  <si>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</si>
  <si>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</si>
  <si>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</si>
  <si>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</si>
  <si>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</si>
  <si>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</si>
  <si>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</si>
  <si>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</si>
  <si>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</si>
  <si>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</si>
  <si>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</si>
  <si>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</si>
  <si>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</si>
  <si>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</si>
  <si>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</si>
  <si>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</si>
  <si>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</si>
  <si>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</si>
  <si>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</si>
  <si>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</si>
  <si>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</si>
  <si>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</si>
  <si>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</si>
  <si>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</si>
  <si>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</si>
  <si>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</si>
  <si>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</si>
  <si>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</si>
  <si>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</si>
  <si>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</si>
  <si>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</si>
  <si>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</si>
  <si>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</si>
  <si>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</si>
  <si>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</si>
  <si>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</si>
  <si>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</si>
  <si>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</si>
  <si>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</si>
  <si>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</si>
  <si>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</si>
  <si>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</si>
  <si>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</si>
  <si>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</si>
  <si>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</si>
  <si>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</si>
  <si>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</si>
  <si>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</si>
  <si>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</si>
  <si>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</si>
  <si>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</si>
  <si>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</si>
  <si>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</si>
  <si>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</si>
  <si>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</si>
  <si>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</si>
  <si>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</si>
  <si>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</si>
  <si>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</si>
  <si>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</si>
  <si>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</si>
  <si>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</si>
  <si>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</si>
  <si>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</si>
  <si>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</si>
  <si>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</si>
  <si>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</si>
  <si>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</si>
  <si>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</si>
  <si>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</si>
  <si>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</si>
  <si>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</si>
  <si>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</si>
  <si>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</si>
  <si>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</si>
  <si>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</si>
  <si>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</si>
  <si>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</si>
  <si>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</si>
  <si>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</si>
  <si>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</si>
  <si>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</si>
  <si>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</si>
  <si>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</si>
  <si>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</si>
  <si>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</si>
  <si>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</si>
  <si>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</si>
  <si>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</si>
  <si>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</si>
  <si>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</si>
  <si>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</si>
  <si>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</si>
  <si>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</si>
  <si>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</si>
  <si>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</si>
  <si>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</si>
  <si>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</si>
  <si>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</si>
  <si>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</si>
  <si>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</si>
  <si>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</si>
  <si>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</si>
  <si>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</si>
  <si>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</si>
  <si>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</si>
  <si>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</si>
  <si>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</si>
  <si>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</si>
  <si>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</si>
  <si>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</si>
  <si>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</si>
  <si>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</si>
  <si>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</si>
  <si>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</si>
  <si>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</si>
  <si>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</si>
  <si>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</si>
  <si>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</si>
  <si>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</si>
  <si>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</si>
  <si>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</si>
  <si>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</si>
  <si>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</si>
  <si>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</si>
  <si>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</si>
  <si>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</si>
  <si>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</si>
  <si>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</si>
  <si>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</si>
  <si>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</si>
  <si>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</si>
  <si>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</si>
  <si>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</si>
  <si>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</si>
  <si>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</si>
  <si>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</si>
  <si>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</si>
  <si>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</si>
  <si>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</si>
  <si>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</si>
  <si>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</si>
  <si>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</si>
  <si>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</si>
  <si>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</si>
  <si>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</si>
  <si>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</si>
  <si>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</si>
  <si>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</si>
  <si>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</si>
  <si>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</si>
  <si>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</si>
  <si>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</si>
  <si>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</si>
  <si>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</si>
  <si>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</si>
  <si>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</si>
  <si>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</si>
  <si>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</si>
  <si>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</si>
  <si>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</si>
  <si>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</si>
  <si>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</si>
  <si>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</si>
  <si>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</si>
  <si>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</si>
  <si>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</si>
  <si>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</si>
  <si>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</si>
  <si>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</si>
  <si>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</si>
  <si>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</si>
  <si>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</si>
  <si>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</si>
  <si>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</si>
  <si>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</si>
  <si>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</si>
  <si>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</si>
  <si>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</si>
  <si>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</si>
  <si>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</si>
  <si>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</si>
  <si>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</si>
  <si>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</si>
  <si>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</si>
  <si>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</si>
  <si>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</si>
  <si>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</si>
  <si>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</si>
  <si>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</si>
  <si>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</si>
  <si>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</si>
  <si>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</si>
  <si>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</si>
  <si>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</si>
  <si>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</si>
  <si>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</si>
  <si>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</si>
  <si>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</si>
  <si>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</si>
  <si>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</si>
  <si>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</si>
  <si>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</si>
  <si>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</si>
  <si>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</si>
  <si>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</si>
  <si>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</si>
  <si>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</si>
  <si>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</si>
  <si>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</si>
  <si>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</si>
  <si>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</si>
  <si>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</si>
  <si>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</si>
  <si>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</si>
  <si>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</si>
  <si>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</si>
  <si>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</si>
  <si>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</si>
  <si>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</si>
  <si>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</si>
  <si>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</si>
  <si>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</si>
  <si>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</si>
  <si>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</si>
  <si>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</si>
  <si>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</si>
  <si>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</si>
  <si>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</si>
  <si>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</si>
  <si>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</si>
  <si>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</si>
  <si>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</si>
  <si>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</si>
  <si>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</si>
  <si>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</si>
  <si>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</si>
  <si>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</si>
  <si>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</si>
  <si>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</si>
  <si>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</si>
  <si>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</si>
  <si>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</si>
  <si>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</si>
  <si>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</si>
  <si>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</si>
  <si>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</si>
  <si>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</si>
  <si>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</si>
  <si>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</si>
  <si>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</si>
  <si>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</si>
  <si>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</si>
  <si>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</si>
  <si>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</si>
  <si>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</si>
  <si>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</si>
  <si>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</si>
  <si>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</si>
  <si>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</si>
  <si>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</si>
  <si>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</si>
  <si>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</si>
  <si>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</si>
  <si>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</si>
  <si>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</si>
  <si>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</si>
  <si>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</si>
  <si>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</si>
  <si>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</si>
  <si>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</si>
  <si>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</si>
  <si>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</si>
  <si>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</si>
  <si>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</si>
  <si>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</si>
  <si>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</si>
  <si>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</si>
  <si>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</si>
  <si>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</si>
  <si>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</si>
  <si>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</si>
  <si>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</si>
  <si>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</si>
  <si>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</si>
  <si>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</si>
  <si>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</si>
  <si>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</si>
  <si>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</si>
  <si>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</si>
  <si>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</si>
  <si>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</si>
  <si>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</si>
  <si>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</si>
  <si>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</si>
  <si>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</si>
  <si>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</si>
  <si>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</si>
  <si>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</si>
  <si>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</si>
  <si>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</si>
  <si>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</si>
  <si>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</si>
  <si>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</si>
  <si>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</si>
  <si>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</si>
  <si>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</si>
  <si>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</si>
  <si>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</si>
  <si>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</si>
  <si>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</si>
  <si>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</si>
  <si>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</si>
  <si>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</si>
  <si>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</si>
  <si>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</si>
  <si>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</si>
  <si>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</si>
  <si>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</si>
  <si>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</si>
  <si>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</si>
  <si>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</si>
  <si>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</si>
  <si>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</si>
  <si>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</si>
  <si>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</si>
  <si>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</si>
  <si>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</si>
  <si>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</si>
  <si>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</si>
  <si>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</si>
  <si>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</si>
  <si>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</si>
  <si>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</si>
  <si>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</si>
  <si>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</si>
  <si>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</si>
  <si>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</si>
  <si>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</si>
  <si>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</si>
  <si>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</si>
  <si>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</si>
  <si>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</si>
  <si>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</si>
  <si>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</si>
  <si>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</si>
  <si>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</si>
  <si>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</si>
  <si>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</si>
  <si>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</si>
  <si>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</si>
  <si>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</si>
  <si>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</si>
  <si>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</si>
  <si>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</si>
  <si>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</si>
  <si>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</si>
  <si>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</si>
  <si>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</si>
  <si>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</si>
  <si>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</si>
  <si>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</si>
  <si>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</si>
  <si>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</si>
  <si>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</si>
  <si>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</si>
  <si>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</si>
  <si>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</si>
  <si>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</si>
  <si>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</si>
  <si>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</si>
  <si>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</si>
  <si>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</si>
  <si>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</si>
  <si>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</si>
  <si>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</si>
  <si>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</si>
  <si>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</si>
  <si>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</si>
  <si>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</si>
  <si>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</si>
  <si>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</si>
  <si>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</si>
  <si>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</si>
  <si>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</si>
  <si>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</si>
  <si>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</si>
  <si>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</si>
  <si>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</si>
  <si>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</si>
  <si>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</si>
  <si>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</si>
  <si>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</si>
  <si>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</si>
  <si>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</si>
  <si>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</si>
  <si>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</si>
  <si>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</si>
  <si>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</si>
  <si>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</si>
  <si>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</si>
  <si>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</si>
  <si>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</si>
  <si>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</si>
  <si>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</si>
  <si>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</si>
  <si>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</si>
  <si>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</si>
  <si>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</si>
  <si>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</si>
  <si>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</si>
  <si>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</si>
  <si>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</si>
  <si>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</si>
  <si>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</si>
  <si>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</si>
  <si>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</si>
  <si>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</si>
  <si>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</si>
  <si>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</si>
  <si>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</si>
  <si>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</si>
  <si>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</si>
  <si>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</si>
  <si>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</si>
  <si>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</si>
  <si>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</si>
  <si>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</si>
  <si>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</si>
  <si>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</si>
  <si>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</si>
  <si>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</si>
  <si>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</si>
  <si>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</si>
  <si>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</si>
  <si>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</si>
  <si>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</si>
  <si>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</si>
  <si>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</si>
  <si>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</si>
  <si>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</si>
  <si>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</si>
  <si>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</si>
  <si>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</si>
  <si>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</si>
  <si>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</si>
  <si>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</si>
  <si>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</si>
  <si>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</si>
  <si>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</si>
  <si>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</si>
  <si>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</si>
  <si>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</si>
  <si>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</si>
  <si>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</si>
  <si>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</si>
  <si>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</si>
  <si>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</si>
  <si>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</si>
  <si>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</si>
  <si>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</si>
  <si>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</si>
  <si>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</si>
  <si>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</si>
  <si>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</si>
  <si>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</si>
  <si>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</si>
  <si>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</si>
  <si>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</si>
  <si>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</si>
  <si>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</si>
  <si>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</si>
  <si>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</si>
  <si>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</si>
  <si>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</si>
  <si>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</si>
  <si>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</si>
  <si>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</si>
  <si>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</si>
  <si>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</si>
  <si>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</si>
  <si>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</si>
  <si>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</si>
  <si>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</si>
  <si>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</si>
  <si>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</si>
  <si>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</si>
  <si>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</si>
  <si>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</si>
  <si>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</si>
  <si>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</si>
  <si>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</si>
  <si>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</si>
  <si>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</si>
  <si>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</si>
  <si>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</si>
  <si>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</si>
  <si>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</si>
  <si>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</si>
  <si>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</si>
  <si>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</si>
  <si>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</si>
  <si>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</si>
  <si>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</si>
  <si>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</si>
  <si>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</si>
  <si>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</si>
  <si>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</si>
  <si>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</si>
  <si>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</si>
  <si>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</si>
  <si>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</si>
  <si>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</si>
  <si>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</si>
  <si>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</si>
  <si>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</si>
  <si>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</si>
  <si>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</si>
  <si>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</si>
  <si>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</si>
  <si>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</si>
  <si>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</si>
  <si>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</si>
  <si>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</si>
  <si>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</si>
  <si>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</si>
  <si>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</si>
  <si>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</si>
  <si>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</si>
  <si>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</si>
  <si>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</si>
  <si>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</si>
  <si>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</si>
  <si>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</si>
  <si>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</si>
  <si>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</si>
  <si>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</si>
  <si>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</si>
  <si>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</si>
  <si>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</si>
  <si>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</si>
  <si>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</si>
  <si>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</si>
  <si>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</si>
  <si>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</si>
  <si>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</si>
  <si>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</si>
  <si>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</si>
  <si>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</si>
  <si>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</si>
  <si>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</si>
  <si>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</si>
  <si>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</si>
  <si>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</si>
  <si>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</si>
  <si>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</si>
  <si>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</si>
  <si>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</si>
  <si>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</si>
  <si>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</si>
  <si>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</si>
  <si>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</si>
  <si>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</si>
  <si>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</si>
  <si>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</si>
  <si>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</si>
  <si>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</si>
  <si>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</si>
  <si>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</si>
  <si>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</si>
  <si>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</si>
  <si>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</si>
  <si>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</si>
  <si>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</si>
  <si>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</si>
  <si>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</si>
  <si>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</si>
  <si>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</si>
  <si>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</si>
  <si>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</si>
  <si>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</si>
  <si>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</si>
  <si>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</si>
  <si>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</si>
  <si>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</si>
  <si>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</si>
  <si>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</si>
  <si>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</si>
  <si>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</si>
  <si>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</si>
  <si>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</si>
  <si>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</si>
  <si>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</si>
  <si>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</si>
  <si>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</si>
  <si>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</si>
  <si>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</si>
  <si>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</si>
  <si>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</si>
  <si>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</si>
  <si>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</si>
  <si>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</si>
  <si>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</si>
  <si>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</si>
  <si>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</si>
  <si>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</si>
  <si>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</si>
  <si>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</si>
  <si>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</si>
  <si>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</si>
  <si>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</si>
  <si>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</si>
  <si>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</si>
  <si>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</si>
  <si>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</si>
  <si>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</si>
  <si>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</si>
  <si>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</si>
  <si>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</si>
  <si>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</si>
  <si>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</si>
  <si>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</si>
  <si>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</si>
  <si>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</si>
  <si>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</si>
  <si>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</si>
  <si>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</si>
  <si>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</si>
  <si>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</si>
  <si>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</si>
  <si>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</si>
  <si>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</si>
  <si>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</si>
  <si>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</si>
  <si>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</si>
  <si>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</si>
  <si>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</si>
  <si>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</si>
  <si>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</si>
  <si>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</si>
  <si>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</si>
  <si>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</si>
  <si>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</si>
  <si>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</si>
  <si>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</si>
  <si>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</si>
  <si>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</si>
  <si>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</si>
  <si>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</si>
  <si>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</si>
  <si>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</si>
  <si>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</si>
  <si>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</si>
  <si>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</si>
  <si>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</si>
  <si>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</si>
  <si>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</si>
  <si>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</si>
  <si>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</si>
  <si>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</si>
  <si>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</si>
  <si>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</si>
  <si>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</si>
  <si>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</si>
  <si>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</si>
  <si>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</si>
  <si>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</si>
  <si>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</si>
  <si>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</si>
  <si>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</si>
  <si>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</si>
  <si>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</si>
  <si>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</si>
  <si>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</si>
  <si>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</si>
  <si>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</si>
  <si>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</si>
  <si>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</si>
  <si>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</si>
  <si>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</si>
  <si>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</si>
  <si>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</si>
  <si>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</si>
  <si>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</si>
  <si>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</si>
  <si>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</si>
  <si>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</si>
  <si>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</si>
  <si>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</si>
  <si>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</si>
  <si>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</si>
  <si>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</si>
  <si>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</si>
  <si>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</si>
  <si>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</si>
  <si>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</si>
  <si>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</si>
  <si>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</si>
  <si>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</si>
  <si>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</si>
  <si>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</si>
  <si>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</si>
  <si>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</si>
  <si>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</si>
  <si>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</si>
  <si>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</si>
  <si>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</si>
  <si>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</si>
  <si>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</si>
  <si>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</si>
  <si>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</si>
  <si>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</si>
  <si>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</si>
  <si>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</si>
  <si>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</si>
  <si>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</si>
  <si>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</si>
  <si>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</si>
  <si>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</si>
  <si>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</si>
  <si>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</si>
  <si>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</si>
  <si>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</si>
  <si>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</si>
  <si>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</si>
  <si>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</si>
  <si>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</si>
  <si>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</si>
  <si>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</si>
  <si>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</si>
  <si>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</si>
  <si>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</si>
  <si>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</si>
  <si>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</si>
  <si>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</si>
  <si>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</si>
  <si>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</si>
  <si>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</si>
  <si>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</si>
  <si>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</si>
  <si>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</si>
  <si>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</si>
  <si>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</si>
  <si>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</si>
  <si>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</si>
  <si>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</si>
  <si>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</si>
  <si>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</si>
  <si>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</si>
  <si>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</si>
  <si>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</si>
  <si>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</si>
  <si>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</si>
  <si>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</si>
  <si>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</si>
  <si>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</si>
  <si>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</si>
  <si>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</si>
  <si>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</si>
  <si>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</si>
  <si>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</si>
  <si>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</si>
  <si>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</si>
  <si>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</si>
  <si>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</si>
  <si>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</si>
  <si>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</si>
  <si>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</si>
  <si>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</si>
  <si>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</si>
  <si>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</si>
  <si>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</si>
  <si>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</si>
  <si>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</si>
  <si>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</si>
  <si>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</si>
  <si>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</si>
  <si>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</si>
  <si>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</si>
  <si>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</si>
  <si>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</si>
  <si>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</si>
  <si>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</si>
  <si>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</si>
  <si>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</si>
  <si>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</si>
  <si>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</si>
  <si>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</si>
  <si>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</si>
  <si>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</si>
  <si>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</si>
  <si>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</si>
  <si>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</si>
  <si>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</si>
  <si>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</si>
  <si>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</si>
  <si>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</si>
  <si>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</si>
  <si>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</si>
  <si>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</si>
  <si>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</si>
  <si>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</si>
  <si>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</si>
  <si>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</si>
  <si>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</si>
  <si>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</si>
  <si>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</si>
  <si>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</si>
  <si>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</si>
  <si>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</si>
  <si>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</si>
  <si>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</si>
  <si>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</si>
  <si>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</si>
  <si>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</si>
  <si>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</si>
  <si>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</si>
  <si>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</si>
  <si>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</si>
  <si>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</si>
  <si>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</si>
  <si>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</si>
  <si>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</si>
  <si>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</si>
  <si>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</si>
  <si>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</si>
  <si>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</si>
  <si>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</si>
  <si>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</si>
  <si>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</si>
  <si>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</si>
  <si>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</si>
  <si>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</si>
  <si>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</si>
  <si>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</si>
  <si>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</si>
  <si>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</si>
  <si>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</si>
  <si>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</si>
  <si>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</si>
  <si>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</si>
  <si>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</si>
  <si>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</si>
  <si>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</si>
  <si>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</si>
  <si>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</si>
  <si>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</si>
  <si>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</si>
  <si>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</si>
  <si>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</si>
  <si>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</si>
  <si>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</si>
  <si>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</si>
  <si>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</si>
  <si>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</si>
  <si>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</si>
  <si>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</si>
  <si>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</si>
  <si>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</si>
  <si>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</si>
  <si>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</si>
  <si>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</si>
  <si>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</si>
  <si>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</si>
  <si>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</si>
  <si>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</si>
  <si>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</si>
  <si>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</si>
  <si>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</si>
  <si>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</si>
  <si>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</si>
  <si>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</si>
  <si>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</si>
  <si>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</si>
  <si>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</si>
  <si>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</si>
  <si>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</si>
  <si>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</si>
  <si>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</si>
  <si>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</si>
  <si>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</si>
  <si>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</si>
  <si>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</si>
  <si>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</si>
  <si>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</si>
  <si>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</si>
  <si>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</si>
  <si>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</si>
  <si>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</si>
  <si>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</si>
  <si>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</si>
  <si>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</si>
  <si>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</si>
  <si>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</si>
  <si>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</si>
  <si>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</si>
  <si>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</si>
  <si>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</si>
  <si>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</si>
  <si>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</si>
  <si>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</si>
  <si>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</si>
  <si>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</si>
  <si>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</si>
  <si>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</si>
  <si>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</si>
  <si>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</si>
  <si>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</si>
  <si>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</si>
  <si>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</si>
  <si>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</si>
  <si>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</si>
  <si>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</si>
  <si>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</si>
  <si>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</si>
  <si>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</si>
  <si>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</si>
  <si>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</si>
  <si>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</si>
  <si>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</si>
  <si>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</si>
  <si>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</si>
  <si>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</si>
  <si>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</si>
  <si>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</si>
  <si>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</si>
  <si>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</si>
  <si>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</si>
  <si>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</si>
  <si>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</si>
  <si>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</si>
  <si>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</si>
  <si>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</si>
  <si>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</si>
  <si>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</si>
  <si>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</si>
  <si>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</si>
  <si>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</si>
  <si>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</si>
  <si>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</si>
  <si>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</si>
  <si>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</si>
  <si>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</si>
  <si>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</si>
  <si>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</si>
  <si>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</si>
  <si>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</si>
  <si>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</si>
  <si>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</si>
  <si>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</si>
  <si>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</si>
  <si>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</si>
  <si>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</si>
  <si>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</si>
  <si>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</si>
  <si>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</si>
  <si>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</si>
  <si>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</si>
  <si>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</si>
  <si>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</si>
  <si>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</si>
  <si>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</si>
  <si>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</si>
  <si>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</si>
  <si>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</si>
  <si>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</si>
  <si>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</si>
  <si>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</si>
  <si>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</si>
  <si>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</si>
  <si>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</si>
  <si>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</si>
  <si>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</si>
  <si>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</si>
  <si>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</si>
  <si>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</si>
  <si>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</si>
  <si>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</si>
  <si>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</si>
  <si>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</si>
  <si>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</si>
  <si>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</si>
  <si>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</si>
  <si>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</si>
  <si>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</si>
  <si>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</si>
  <si>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</si>
  <si>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</si>
  <si>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</si>
  <si>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</si>
  <si>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</si>
  <si>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</si>
  <si>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</si>
  <si>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</si>
  <si>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</si>
  <si>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</si>
  <si>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</si>
  <si>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</si>
  <si>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</si>
  <si>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</si>
  <si>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</si>
  <si>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</si>
  <si>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</si>
  <si>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</si>
  <si>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</si>
  <si>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</si>
  <si>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</si>
  <si>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</si>
  <si>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</si>
  <si>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</si>
  <si>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</si>
  <si>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</si>
  <si>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</si>
  <si>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</si>
  <si>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</si>
  <si>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</si>
  <si>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</si>
  <si>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</si>
  <si>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</si>
  <si>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</si>
  <si>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</si>
  <si>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</si>
  <si>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</si>
  <si>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</si>
  <si>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</si>
  <si>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</si>
  <si>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</si>
  <si>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</si>
  <si>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</si>
  <si>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</si>
  <si>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</si>
  <si>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</si>
  <si>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</si>
  <si>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</si>
  <si>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</si>
  <si>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</si>
  <si>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</si>
  <si>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</si>
  <si>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</si>
  <si>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</si>
  <si>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</si>
  <si>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</si>
  <si>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</si>
  <si>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</si>
  <si>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</si>
  <si>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</si>
  <si>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</si>
  <si>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</si>
  <si>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</si>
  <si>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</si>
  <si>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</si>
  <si>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</si>
  <si>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</si>
  <si>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</si>
  <si>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</si>
  <si>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</si>
  <si>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</si>
  <si>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</si>
  <si>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</si>
  <si>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</si>
  <si>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</si>
  <si>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</si>
  <si>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</si>
  <si>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</si>
  <si>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</si>
  <si>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</si>
  <si>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</si>
  <si>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</si>
  <si>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</si>
  <si>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</si>
  <si>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</si>
  <si>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</si>
  <si>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</si>
  <si>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</si>
  <si>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</si>
  <si>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</si>
  <si>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</si>
  <si>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</si>
  <si>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</si>
  <si>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</si>
  <si>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</si>
  <si>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</si>
  <si>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</si>
  <si>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</si>
  <si>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</si>
  <si>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</si>
  <si>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</si>
  <si>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</si>
  <si>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</si>
  <si>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</si>
  <si>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</si>
  <si>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</si>
  <si>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</si>
  <si>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</si>
  <si>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</si>
  <si>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</si>
  <si>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</si>
  <si>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</si>
  <si>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</si>
  <si>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</si>
  <si>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</si>
  <si>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</si>
  <si>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</si>
  <si>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</si>
  <si>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</si>
  <si>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</si>
  <si>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</si>
  <si>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</si>
  <si>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</si>
  <si>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</si>
  <si>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</si>
  <si>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</si>
  <si>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</si>
  <si>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</si>
  <si>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</si>
  <si>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</si>
  <si>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</si>
  <si>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</si>
  <si>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</si>
  <si>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</si>
  <si>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</si>
  <si>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</si>
  <si>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</si>
  <si>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</si>
  <si>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</si>
  <si>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</si>
  <si>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</si>
  <si>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</si>
  <si>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</si>
  <si>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</si>
  <si>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</si>
  <si>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</si>
  <si>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</si>
  <si>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</si>
  <si>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</si>
  <si>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</si>
  <si>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</si>
  <si>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</si>
  <si>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</si>
  <si>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</si>
  <si>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</si>
  <si>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</si>
  <si>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</si>
  <si>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</si>
  <si>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</si>
  <si>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</si>
  <si>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</si>
  <si>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</si>
  <si>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</si>
  <si>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</si>
  <si>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</si>
  <si>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</si>
  <si>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</si>
  <si>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</si>
  <si>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</si>
  <si>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</si>
  <si>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</si>
  <si>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</si>
  <si>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</si>
  <si>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</si>
  <si>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</si>
  <si>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</si>
  <si>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</si>
  <si>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</si>
  <si>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</si>
  <si>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</si>
  <si>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</si>
  <si>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</si>
  <si>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</si>
  <si>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</si>
  <si>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</si>
  <si>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</si>
  <si>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</si>
  <si>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</si>
  <si>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</si>
  <si>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</si>
  <si>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</si>
  <si>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</si>
  <si>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</si>
  <si>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</si>
  <si>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</si>
  <si>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</si>
  <si>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</si>
  <si>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</si>
  <si>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</si>
  <si>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</si>
  <si>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</si>
  <si>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</si>
  <si>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</si>
  <si>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</si>
  <si>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</si>
  <si>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</si>
  <si>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</si>
  <si>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</si>
  <si>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</si>
  <si>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</si>
  <si>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</si>
  <si>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</si>
  <si>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</si>
  <si>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</si>
  <si>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</si>
  <si>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</si>
  <si>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</si>
  <si>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</si>
  <si>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</si>
  <si>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</si>
  <si>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</si>
  <si>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</si>
  <si>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</si>
  <si>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</si>
  <si>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</si>
  <si>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</si>
  <si>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</si>
  <si>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</si>
  <si>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</si>
  <si>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</si>
  <si>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</si>
  <si>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</si>
  <si>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</si>
  <si>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</si>
  <si>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</si>
  <si>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</si>
  <si>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</si>
  <si>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</si>
  <si>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</si>
  <si>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</si>
  <si>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</si>
  <si>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</si>
  <si>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</si>
  <si>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</si>
  <si>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</si>
  <si>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</si>
  <si>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</si>
  <si>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</si>
  <si>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</si>
  <si>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</si>
  <si>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</si>
  <si>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</si>
  <si>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</si>
  <si>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</si>
  <si>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</si>
  <si>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</si>
  <si>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</si>
  <si>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</si>
  <si>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</si>
  <si>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</si>
  <si>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</si>
  <si>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</si>
  <si>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</si>
  <si>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</si>
  <si>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</si>
  <si>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</si>
  <si>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</si>
  <si>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</si>
  <si>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</si>
  <si>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</si>
  <si>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</si>
  <si>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</si>
  <si>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</si>
  <si>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</si>
  <si>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</si>
  <si>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</si>
  <si>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</si>
  <si>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</si>
  <si>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</si>
  <si>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</si>
  <si>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</si>
  <si>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</si>
  <si>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</si>
  <si>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</si>
  <si>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</si>
  <si>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</si>
  <si>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</si>
  <si>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</si>
  <si>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</si>
  <si>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</si>
  <si>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</si>
  <si>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</si>
  <si>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</si>
  <si>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</si>
  <si>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</si>
  <si>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</si>
  <si>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</si>
  <si>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</si>
  <si>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</si>
  <si>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</si>
  <si>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</si>
  <si>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</si>
  <si>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</si>
  <si>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</si>
  <si>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</si>
  <si>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</si>
  <si>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</si>
  <si>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</si>
  <si>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</si>
  <si>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</si>
  <si>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</si>
  <si>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</si>
  <si>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</si>
  <si>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</si>
  <si>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</si>
  <si>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</si>
  <si>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</si>
  <si>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</si>
  <si>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</si>
  <si>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</si>
  <si>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</si>
  <si>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</si>
  <si>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</si>
  <si>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</si>
  <si>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</si>
  <si>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</si>
  <si>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</si>
  <si>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</si>
  <si>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</si>
  <si>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</si>
  <si>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</si>
  <si>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</si>
  <si>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</si>
  <si>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</si>
  <si>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</si>
  <si>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</si>
  <si>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</si>
  <si>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</si>
  <si>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</si>
  <si>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</si>
  <si>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</si>
  <si>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</si>
  <si>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</si>
  <si>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</si>
  <si>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</si>
  <si>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</si>
  <si>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</si>
  <si>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</si>
  <si>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</si>
  <si>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</si>
  <si>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</si>
  <si>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</si>
  <si>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</si>
  <si>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</si>
  <si>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</si>
  <si>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</si>
  <si>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</si>
  <si>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</si>
  <si>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</si>
  <si>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</si>
  <si>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</si>
  <si>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</si>
  <si>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</si>
  <si>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</si>
  <si>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</si>
  <si>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</si>
  <si>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</si>
  <si>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</si>
  <si>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</si>
  <si>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</si>
  <si>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</si>
  <si>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</si>
  <si>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</si>
  <si>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</si>
  <si>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</si>
  <si>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</si>
  <si>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</si>
  <si>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</si>
  <si>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</si>
  <si>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</si>
  <si>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</si>
  <si>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</si>
  <si>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</si>
  <si>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</si>
  <si>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</si>
  <si>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</si>
  <si>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</si>
  <si>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</si>
  <si>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</si>
  <si>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</si>
  <si>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</si>
  <si>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</si>
  <si>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</si>
  <si>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</si>
  <si>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</si>
  <si>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</si>
  <si>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</si>
  <si>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</si>
  <si>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</si>
  <si>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</si>
  <si>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</si>
  <si>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</si>
  <si>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</si>
  <si>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</si>
  <si>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</si>
  <si>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</si>
  <si>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</si>
  <si>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</si>
  <si>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</si>
  <si>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</si>
  <si>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</si>
  <si>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</si>
  <si>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</si>
  <si>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</si>
  <si>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</si>
  <si>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</si>
  <si>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</si>
  <si>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</si>
  <si>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</si>
  <si>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</si>
  <si>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</si>
  <si>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</si>
  <si>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</si>
  <si>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</si>
  <si>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</si>
  <si>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</si>
  <si>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</si>
  <si>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</si>
  <si>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</si>
  <si>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</si>
  <si>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</si>
  <si>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</si>
  <si>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</si>
  <si>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</si>
  <si>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</si>
  <si>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</si>
  <si>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</si>
  <si>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</si>
  <si>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</si>
  <si>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</si>
  <si>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</si>
  <si>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</si>
  <si>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</si>
  <si>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</si>
  <si>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</si>
  <si>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</si>
  <si>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</si>
  <si>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</si>
  <si>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</si>
  <si>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</si>
  <si>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</si>
  <si>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</si>
  <si>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</si>
  <si>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</si>
  <si>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</si>
  <si>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</si>
  <si>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</si>
  <si>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</si>
  <si>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</si>
  <si>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</si>
  <si>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</si>
  <si>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</si>
  <si>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</si>
  <si>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</si>
  <si>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</si>
  <si>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</si>
  <si>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</si>
  <si>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</si>
  <si>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</si>
  <si>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</si>
  <si>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</si>
  <si>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</si>
  <si>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</si>
  <si>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</si>
  <si>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</si>
  <si>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</si>
  <si>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</si>
  <si>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</si>
  <si>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</si>
  <si>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</si>
  <si>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</si>
  <si>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</si>
  <si>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</si>
  <si>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</si>
  <si>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</si>
  <si>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</si>
  <si>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</si>
  <si>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</si>
  <si>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</si>
  <si>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</si>
  <si>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</si>
  <si>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</si>
  <si>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</si>
  <si>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</si>
  <si>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</si>
  <si>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</si>
  <si>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</si>
  <si>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</si>
  <si>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</si>
  <si>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</si>
  <si>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</si>
  <si>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</si>
  <si>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</si>
  <si>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</si>
  <si>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</si>
  <si>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</si>
  <si>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</si>
  <si>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</si>
  <si>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</si>
  <si>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</si>
  <si>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</si>
  <si>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</si>
  <si>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</si>
  <si>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</si>
  <si>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</si>
  <si>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</si>
  <si>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</si>
  <si>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</si>
  <si>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</si>
  <si>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</si>
  <si>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</si>
  <si>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</si>
  <si>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</si>
  <si>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</si>
  <si>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</si>
  <si>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</si>
  <si>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</si>
  <si>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</si>
  <si>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</si>
  <si>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</si>
  <si>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</si>
  <si>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</si>
  <si>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</si>
  <si>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</si>
  <si>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</si>
  <si>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</si>
  <si>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</si>
  <si>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</si>
  <si>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</si>
  <si>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</si>
  <si>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</si>
  <si>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</si>
  <si>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</si>
  <si>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</si>
  <si>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</si>
  <si>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</si>
  <si>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</si>
  <si>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</si>
  <si>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</si>
  <si>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</si>
  <si>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</si>
  <si>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</si>
  <si>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</si>
  <si>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</si>
  <si>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</si>
  <si>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</si>
  <si>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</si>
  <si>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</si>
  <si>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</si>
  <si>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</si>
  <si>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</si>
  <si>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</si>
  <si>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</si>
  <si>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</si>
  <si>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</si>
  <si>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</si>
  <si>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</si>
  <si>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</si>
  <si>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</si>
  <si>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</si>
  <si>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</si>
  <si>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</si>
  <si>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</si>
  <si>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</si>
  <si>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</si>
  <si>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</si>
  <si>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</si>
  <si>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</si>
  <si>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</si>
  <si>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</si>
  <si>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</si>
  <si>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</si>
  <si>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</si>
  <si>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</si>
  <si>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</si>
  <si>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</si>
  <si>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</si>
  <si>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</si>
  <si>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</si>
  <si>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</si>
  <si>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</si>
  <si>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</si>
  <si>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</si>
  <si>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</si>
  <si>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</si>
  <si>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</si>
  <si>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</si>
  <si>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</si>
  <si>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</si>
  <si>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</si>
  <si>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</si>
  <si>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</si>
  <si>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</si>
  <si>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</si>
  <si>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</si>
  <si>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</si>
  <si>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</si>
  <si>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</si>
  <si>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</si>
  <si>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</si>
  <si>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</si>
  <si>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</si>
  <si>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</si>
  <si>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</si>
  <si>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</si>
  <si>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</si>
  <si>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</si>
  <si>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</si>
  <si>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</si>
  <si>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</si>
  <si>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</si>
  <si>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</si>
  <si>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</si>
  <si>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</si>
  <si>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</si>
  <si>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</si>
  <si>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</si>
  <si>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</si>
  <si>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</si>
  <si>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</si>
  <si>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</si>
  <si>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</si>
  <si>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</si>
  <si>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</si>
  <si>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</si>
  <si>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</si>
  <si>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</si>
  <si>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</si>
  <si>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</si>
  <si>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</si>
  <si>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</si>
  <si>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</si>
  <si>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</si>
  <si>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</si>
  <si>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</si>
  <si>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</si>
  <si>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</si>
  <si>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</si>
  <si>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</si>
  <si>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</si>
  <si>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</si>
  <si>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</si>
  <si>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</si>
  <si>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</si>
  <si>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</si>
  <si>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</si>
  <si>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</si>
  <si>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</si>
  <si>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</si>
  <si>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</si>
  <si>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</si>
  <si>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</si>
  <si>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</si>
  <si>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</si>
  <si>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</si>
  <si>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</si>
  <si>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</si>
  <si>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</si>
  <si>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</si>
  <si>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</si>
  <si>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</si>
  <si>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</si>
  <si>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</si>
  <si>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</si>
  <si>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</si>
  <si>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</si>
  <si>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</si>
  <si>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</si>
  <si>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</si>
  <si>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</si>
  <si>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</si>
  <si>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</si>
  <si>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</si>
  <si>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</si>
  <si>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</si>
  <si>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</si>
  <si>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</si>
  <si>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</si>
  <si>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</si>
  <si>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</si>
  <si>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</si>
  <si>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</si>
  <si>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</si>
  <si>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</si>
  <si>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</si>
  <si>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</si>
  <si>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</si>
  <si>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</si>
  <si>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</si>
  <si>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</si>
  <si>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</si>
  <si>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</si>
  <si>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</si>
  <si>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</si>
  <si>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</si>
  <si>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</si>
  <si>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</si>
  <si>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</si>
  <si>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</si>
  <si>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</si>
  <si>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</si>
  <si>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</si>
  <si>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</si>
  <si>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</si>
  <si>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</si>
  <si>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</si>
  <si>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</si>
  <si>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</si>
  <si>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</si>
  <si>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</si>
  <si>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</si>
  <si>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</si>
  <si>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</si>
  <si>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</si>
  <si>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</si>
  <si>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</si>
  <si>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</si>
  <si>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</si>
  <si>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</si>
  <si>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</si>
  <si>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</si>
  <si>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</si>
  <si>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</si>
  <si>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</si>
  <si>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</si>
  <si>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</si>
  <si>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</si>
  <si>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</si>
  <si>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</si>
  <si>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</si>
  <si>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</si>
  <si>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</si>
  <si>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</si>
  <si>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</si>
  <si>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</si>
  <si>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</si>
  <si>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</si>
  <si>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</si>
  <si>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</si>
  <si>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</si>
  <si>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</si>
  <si>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</si>
  <si>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</si>
  <si>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</si>
  <si>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</si>
  <si>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</si>
  <si>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</si>
  <si>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</si>
  <si>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</si>
  <si>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</si>
  <si>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</si>
  <si>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</si>
  <si>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</si>
  <si>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</si>
  <si>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</si>
  <si>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</si>
  <si>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</si>
  <si>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</si>
  <si>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</si>
  <si>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</si>
  <si>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</si>
  <si>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</si>
  <si>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</si>
  <si>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</si>
  <si>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</si>
  <si>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</si>
  <si>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</si>
  <si>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</si>
  <si>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</si>
  <si>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</si>
  <si>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</si>
  <si>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</si>
  <si>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</si>
  <si>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</si>
  <si>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</si>
  <si>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</si>
  <si>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</si>
  <si>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</si>
  <si>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</si>
  <si>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</si>
  <si>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</si>
  <si>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</si>
  <si>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</si>
  <si>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</si>
  <si>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</si>
  <si>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</si>
  <si>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</si>
  <si>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</si>
  <si>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</si>
  <si>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</si>
  <si>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</si>
  <si>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</si>
  <si>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</si>
  <si>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</si>
  <si>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</si>
  <si>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</si>
  <si>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</si>
  <si>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</si>
  <si>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</si>
  <si>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</si>
  <si>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</si>
  <si>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</si>
  <si>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</si>
  <si>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</si>
  <si>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</si>
  <si>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</si>
  <si>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</si>
  <si>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</si>
  <si>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</si>
  <si>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</si>
  <si>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</si>
  <si>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</si>
  <si>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</si>
  <si>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</si>
  <si>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</si>
  <si>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</si>
  <si>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</si>
  <si>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</si>
  <si>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</si>
  <si>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</si>
  <si>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</si>
  <si>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</si>
  <si>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</si>
  <si>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</si>
  <si>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</si>
  <si>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</si>
  <si>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</si>
  <si>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</si>
  <si>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</si>
  <si>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</si>
  <si>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</si>
  <si>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</si>
  <si>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</si>
  <si>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</si>
  <si>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</si>
  <si>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</si>
  <si>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</si>
  <si>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</si>
  <si>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</si>
  <si>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</si>
  <si>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</si>
  <si>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</si>
  <si>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</si>
  <si>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</si>
  <si>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</si>
  <si>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</si>
  <si>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</si>
  <si>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</si>
  <si>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</si>
  <si>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</si>
  <si>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</si>
  <si>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</si>
  <si>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</si>
  <si>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</si>
  <si>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</si>
  <si>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</si>
  <si>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</si>
  <si>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</si>
  <si>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</si>
  <si>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</si>
  <si>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</si>
  <si>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</si>
  <si>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</si>
  <si>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</si>
  <si>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</si>
  <si>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</si>
  <si>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</si>
  <si>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</si>
  <si>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</si>
  <si>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</si>
  <si>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</si>
  <si>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</si>
  <si>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</si>
  <si>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</si>
  <si>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</si>
  <si>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</si>
  <si>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</si>
  <si>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</si>
  <si>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</si>
  <si>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</si>
  <si>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</si>
  <si>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</si>
  <si>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</si>
  <si>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</si>
  <si>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</si>
  <si>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</si>
  <si>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</si>
  <si>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</si>
  <si>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</si>
  <si>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</si>
  <si>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</si>
  <si>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</si>
  <si>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</si>
  <si>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</si>
  <si>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</si>
  <si>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</si>
  <si>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</si>
  <si>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</si>
  <si>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</si>
  <si>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</si>
  <si>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</si>
  <si>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</si>
  <si>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</si>
  <si>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</si>
  <si>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</si>
  <si>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</si>
  <si>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</si>
  <si>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</si>
  <si>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</si>
  <si>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</si>
  <si>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</si>
  <si>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</si>
  <si>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</si>
  <si>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</si>
  <si>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</si>
  <si>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</si>
  <si>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</si>
  <si>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</si>
  <si>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</si>
  <si>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</si>
  <si>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</si>
  <si>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</si>
  <si>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</si>
  <si>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</si>
  <si>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</si>
  <si>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</si>
  <si>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</si>
  <si>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</si>
  <si>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</si>
  <si>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</si>
  <si>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</si>
  <si>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</si>
  <si>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</si>
  <si>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</si>
  <si>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</si>
  <si>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</si>
  <si>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</si>
  <si>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</si>
  <si>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</si>
  <si>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</si>
  <si>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</si>
  <si>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</si>
  <si>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</si>
  <si>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</si>
  <si>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</si>
  <si>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</si>
  <si>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</si>
  <si>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</si>
  <si>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</si>
  <si>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</si>
  <si>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</si>
  <si>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</si>
  <si>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</si>
  <si>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</si>
  <si>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</si>
  <si>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</si>
  <si>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</si>
  <si>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</si>
  <si>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</si>
  <si>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</si>
  <si>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</si>
  <si>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</si>
  <si>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</si>
  <si>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</si>
  <si>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</si>
  <si>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</si>
  <si>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</si>
  <si>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</si>
  <si>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</si>
  <si>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</si>
  <si>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</si>
  <si>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</si>
  <si>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</si>
  <si>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</si>
  <si>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</si>
  <si>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</si>
  <si>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</si>
  <si>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</si>
  <si>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</si>
  <si>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</si>
  <si>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</si>
  <si>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</si>
  <si>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</si>
  <si>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</si>
  <si>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</si>
  <si>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</si>
  <si>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</si>
  <si>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</si>
  <si>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</si>
  <si>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</si>
  <si>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</si>
  <si>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</si>
  <si>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</si>
  <si>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</si>
  <si>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</si>
  <si>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</si>
  <si>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</si>
  <si>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</si>
  <si>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</si>
  <si>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</si>
  <si>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</si>
  <si>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</si>
  <si>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</si>
  <si>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</si>
  <si>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</si>
  <si>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</si>
  <si>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</si>
  <si>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</si>
  <si>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</si>
  <si>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</si>
  <si>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</si>
  <si>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</si>
  <si>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</si>
  <si>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</si>
  <si>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</si>
  <si>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</si>
  <si>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</si>
  <si>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</si>
  <si>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</si>
  <si>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</si>
  <si>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</si>
  <si>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</si>
  <si>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</si>
  <si>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</si>
  <si>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</si>
  <si>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</si>
  <si>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</si>
  <si>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</si>
  <si>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</si>
  <si>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</si>
  <si>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</si>
  <si>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</si>
  <si>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</si>
  <si>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</si>
  <si>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</si>
  <si>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</si>
  <si>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</si>
  <si>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</si>
  <si>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</si>
  <si>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</si>
  <si>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</si>
  <si>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</si>
  <si>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</si>
  <si>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</si>
  <si>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</si>
  <si>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</si>
  <si>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</si>
  <si>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</si>
  <si>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</si>
  <si>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</si>
  <si>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</si>
  <si>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</si>
  <si>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</si>
  <si>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</si>
  <si>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</si>
  <si>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</si>
  <si>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</si>
  <si>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</si>
  <si>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</si>
  <si>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</si>
  <si>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</si>
  <si>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</si>
  <si>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</si>
  <si>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</si>
  <si>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</si>
  <si>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</si>
  <si>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</si>
  <si>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</si>
  <si>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</si>
  <si>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</si>
  <si>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</si>
  <si>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</si>
  <si>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</si>
  <si>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</si>
  <si>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</si>
  <si>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</si>
  <si>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</si>
  <si>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</si>
  <si>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</si>
  <si>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</si>
  <si>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</si>
  <si>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</si>
  <si>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</si>
  <si>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</si>
  <si>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</si>
  <si>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</si>
  <si>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</si>
  <si>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</si>
  <si>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</si>
  <si>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</si>
  <si>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</si>
  <si>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</si>
  <si>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</si>
  <si>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</si>
  <si>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</si>
  <si>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</si>
  <si>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</si>
  <si>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</si>
  <si>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</si>
  <si>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</si>
  <si>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</si>
  <si>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</si>
  <si>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</si>
  <si>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</si>
  <si>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</si>
  <si>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</si>
  <si>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</si>
  <si>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</si>
  <si>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</si>
  <si>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</si>
  <si>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</si>
  <si>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</si>
  <si>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</si>
  <si>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</si>
  <si>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</si>
  <si>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</si>
  <si>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</si>
  <si>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</si>
  <si>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</si>
  <si>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</si>
  <si>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</si>
  <si>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</si>
  <si>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</si>
  <si>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</si>
  <si>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</si>
  <si>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</si>
  <si>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</si>
  <si>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</si>
  <si>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</si>
  <si>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</si>
  <si>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</si>
  <si>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</si>
  <si>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</si>
  <si>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</si>
  <si>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</si>
  <si>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</si>
  <si>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</si>
  <si>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</si>
  <si>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</si>
  <si>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</si>
  <si>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</si>
  <si>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</si>
  <si>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</si>
  <si>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</si>
  <si>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</si>
  <si>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</si>
  <si>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</si>
  <si>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</si>
  <si>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</si>
  <si>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</si>
  <si>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</si>
  <si>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</si>
  <si>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</si>
  <si>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</si>
  <si>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</si>
  <si>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</si>
  <si>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</si>
  <si>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</si>
  <si>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</si>
  <si>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</si>
  <si>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</si>
  <si>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</si>
  <si>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</si>
  <si>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</si>
  <si>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</si>
  <si>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</si>
  <si>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</si>
  <si>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</si>
  <si>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</si>
  <si>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</si>
  <si>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</si>
  <si>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</si>
  <si>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</si>
  <si>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</si>
  <si>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</si>
  <si>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</si>
  <si>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</si>
  <si>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</si>
  <si>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</si>
  <si>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</si>
  <si>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</si>
  <si>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</si>
  <si>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</si>
  <si>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</si>
  <si>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</si>
  <si>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</si>
  <si>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</si>
  <si>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</si>
  <si>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</si>
  <si>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</si>
  <si>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</si>
  <si>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</si>
  <si>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</si>
  <si>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</si>
  <si>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</si>
  <si>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</si>
  <si>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</si>
  <si>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</si>
  <si>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</si>
  <si>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</si>
  <si>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</si>
  <si>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</si>
  <si>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</si>
  <si>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</si>
  <si>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</si>
  <si>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</si>
  <si>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</si>
  <si>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</si>
  <si>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</si>
  <si>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</si>
  <si>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</si>
  <si>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</si>
  <si>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</si>
  <si>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</si>
  <si>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</si>
  <si>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</si>
  <si>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</si>
  <si>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</si>
  <si>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</si>
  <si>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</si>
  <si>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</si>
  <si>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</si>
  <si>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</si>
  <si>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</si>
  <si>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</si>
  <si>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</si>
  <si>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</si>
  <si>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</si>
  <si>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</si>
  <si>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</si>
  <si>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</si>
  <si>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</si>
  <si>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</si>
  <si>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</si>
  <si>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</si>
  <si>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</si>
  <si>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</si>
  <si>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</si>
  <si>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</si>
  <si>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</si>
  <si>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</si>
  <si>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</si>
  <si>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</si>
  <si>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</si>
  <si>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</si>
  <si>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</si>
  <si>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</si>
  <si>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</si>
  <si>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</si>
  <si>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</si>
  <si>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</si>
  <si>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</si>
  <si>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</si>
  <si>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</si>
  <si>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</si>
  <si>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</si>
  <si>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</si>
  <si>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</si>
  <si>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</si>
  <si>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</si>
  <si>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</si>
  <si>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</si>
  <si>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</si>
  <si>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</si>
  <si>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</si>
  <si>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</si>
  <si>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</si>
  <si>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</si>
  <si>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</si>
  <si>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</si>
  <si>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</si>
  <si>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</si>
  <si>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</si>
  <si>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</si>
  <si>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</si>
  <si>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</si>
  <si>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</si>
  <si>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</si>
  <si>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</si>
  <si>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</si>
  <si>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</si>
  <si>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</si>
  <si>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</si>
  <si>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</si>
  <si>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</si>
  <si>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</si>
  <si>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</si>
  <si>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</si>
  <si>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</si>
  <si>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</si>
  <si>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</si>
  <si>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</si>
  <si>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</si>
  <si>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</si>
  <si>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</si>
  <si>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</si>
  <si>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</si>
  <si>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</si>
  <si>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</si>
  <si>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</si>
  <si>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</si>
  <si>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</si>
  <si>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</si>
  <si>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</si>
  <si>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</si>
  <si>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</si>
  <si>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</si>
  <si>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</si>
  <si>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</si>
  <si>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</si>
  <si>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</si>
  <si>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</si>
  <si>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</si>
  <si>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</si>
  <si>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</si>
  <si>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</si>
  <si>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</si>
  <si>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</si>
  <si>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</si>
  <si>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</si>
  <si>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</si>
  <si>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</si>
  <si>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</si>
  <si>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</si>
  <si>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</si>
  <si>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</si>
  <si>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</si>
  <si>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</si>
  <si>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</si>
  <si>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</si>
  <si>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</si>
  <si>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</si>
  <si>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</si>
  <si>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</si>
  <si>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</si>
  <si>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</si>
  <si>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</si>
  <si>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</si>
  <si>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</si>
  <si>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</si>
  <si>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</si>
  <si>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</si>
  <si>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</si>
  <si>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</si>
  <si>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</si>
  <si>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</si>
  <si>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</si>
  <si>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</si>
  <si>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</si>
  <si>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</si>
  <si>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</si>
  <si>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</si>
  <si>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</si>
  <si>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</si>
  <si>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</si>
  <si>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</si>
  <si>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</si>
  <si>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</si>
  <si>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</si>
  <si>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</si>
  <si>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</si>
  <si>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</si>
  <si>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</si>
  <si>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</si>
  <si>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</si>
  <si>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</si>
  <si>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</si>
  <si>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</si>
  <si>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</si>
  <si>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</si>
  <si>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</si>
  <si>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</si>
  <si>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</si>
  <si>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</si>
  <si>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</si>
  <si>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</si>
  <si>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</si>
  <si>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</si>
  <si>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</si>
  <si>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</si>
  <si>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</si>
  <si>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</si>
  <si>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</si>
  <si>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</si>
  <si>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</si>
  <si>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</si>
  <si>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</si>
  <si>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</si>
  <si>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</si>
  <si>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</si>
  <si>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</si>
  <si>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</si>
  <si>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</si>
  <si>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</si>
  <si>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</si>
  <si>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</si>
  <si>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</si>
  <si>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</si>
  <si>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</si>
  <si>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</si>
  <si>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</si>
  <si>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</si>
  <si>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</si>
  <si>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</si>
  <si>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</si>
  <si>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</si>
  <si>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</si>
  <si>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</si>
  <si>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</si>
  <si>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</si>
  <si>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</si>
  <si>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</si>
  <si>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</si>
  <si>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</si>
  <si>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</si>
  <si>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</si>
  <si>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</si>
  <si>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</si>
  <si>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</si>
  <si>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</si>
  <si>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</si>
  <si>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</si>
  <si>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</si>
  <si>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</si>
  <si>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</si>
  <si>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</si>
  <si>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</si>
  <si>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</si>
  <si>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</si>
  <si>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</si>
  <si>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</si>
  <si>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</si>
  <si>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</si>
  <si>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</si>
  <si>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</si>
  <si>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</si>
  <si>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</si>
  <si>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</si>
  <si>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</si>
  <si>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</si>
  <si>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</si>
  <si>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</si>
  <si>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</si>
  <si>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</si>
  <si>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</si>
  <si>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</si>
  <si>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</si>
  <si>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</si>
  <si>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</si>
  <si>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</si>
  <si>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</si>
  <si>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</si>
  <si>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</si>
  <si>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</si>
  <si>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</si>
  <si>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</si>
  <si>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</si>
  <si>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</si>
  <si>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</si>
  <si>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</si>
  <si>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</si>
  <si>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</si>
  <si>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</si>
  <si>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</si>
  <si>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</si>
  <si>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</si>
  <si>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</si>
  <si>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</si>
  <si>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</si>
  <si>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</si>
  <si>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</si>
  <si>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</si>
  <si>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</si>
  <si>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</si>
  <si>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</si>
  <si>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</si>
  <si>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</si>
  <si>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</si>
  <si>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</si>
  <si>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</si>
  <si>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</si>
  <si>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</si>
  <si>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</si>
  <si>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</si>
  <si>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</si>
  <si>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</si>
  <si>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</si>
  <si>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</si>
  <si>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</si>
  <si>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</si>
  <si>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</si>
  <si>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</si>
  <si>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</si>
  <si>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</si>
  <si>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</si>
  <si>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</si>
  <si>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</si>
  <si>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</si>
  <si>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</si>
  <si>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</si>
  <si>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</si>
  <si>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</si>
  <si>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</si>
  <si>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</si>
  <si>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</si>
  <si>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</si>
  <si>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</si>
  <si>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</si>
  <si>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</si>
  <si>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</si>
  <si>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</si>
  <si>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</si>
  <si>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</si>
  <si>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</si>
  <si>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</si>
  <si>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</si>
  <si>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</si>
  <si>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</si>
  <si>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</si>
  <si>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</si>
  <si>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</si>
  <si>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</si>
  <si>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</si>
  <si>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</si>
  <si>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</si>
  <si>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</si>
  <si>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</si>
  <si>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</si>
  <si>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</si>
  <si>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</si>
  <si>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</si>
  <si>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</si>
  <si>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</si>
  <si>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</si>
  <si>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</si>
  <si>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</si>
  <si>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</si>
  <si>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</si>
  <si>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</si>
  <si>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</si>
  <si>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</si>
  <si>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</si>
  <si>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</si>
  <si>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</si>
  <si>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</si>
  <si>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</si>
  <si>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</si>
  <si>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</si>
  <si>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</si>
  <si>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</si>
  <si>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</si>
  <si>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</si>
  <si>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</si>
  <si>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</si>
  <si>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</si>
  <si>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</si>
  <si>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</si>
  <si>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</si>
  <si>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</si>
  <si>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</si>
  <si>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</si>
  <si>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</si>
  <si>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</si>
  <si>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</si>
  <si>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</si>
  <si>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</si>
  <si>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</si>
  <si>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</si>
  <si>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</si>
  <si>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</si>
  <si>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</si>
  <si>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</si>
  <si>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</si>
  <si>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</si>
  <si>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</si>
  <si>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</si>
  <si>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</si>
  <si>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</si>
  <si>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</si>
  <si>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</si>
  <si>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</si>
  <si>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</si>
  <si>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</si>
  <si>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</si>
  <si>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</si>
  <si>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</si>
  <si>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</si>
  <si>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</si>
  <si>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</si>
  <si>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</si>
  <si>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</si>
  <si>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</si>
  <si>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</si>
  <si>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</si>
  <si>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</si>
  <si>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</si>
  <si>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</si>
  <si>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</si>
  <si>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</si>
  <si>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</si>
  <si>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</si>
  <si>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</si>
  <si>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</si>
  <si>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</si>
  <si>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</si>
  <si>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</si>
  <si>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</si>
  <si>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</si>
  <si>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</si>
  <si>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</si>
  <si>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</si>
  <si>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</si>
  <si>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</si>
  <si>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</si>
  <si>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</si>
  <si>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</si>
  <si>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</si>
  <si>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</si>
  <si>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</si>
  <si>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</si>
  <si>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</si>
  <si>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</si>
  <si>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</si>
  <si>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</si>
  <si>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</si>
  <si>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</si>
  <si>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</si>
  <si>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</si>
  <si>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</si>
  <si>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</si>
  <si>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</si>
  <si>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</si>
  <si>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</si>
  <si>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</si>
  <si>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</si>
  <si>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</si>
  <si>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</si>
  <si>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</si>
  <si>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</si>
  <si>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</si>
  <si>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</si>
  <si>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</si>
  <si>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</si>
  <si>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</si>
  <si>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</si>
  <si>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</si>
  <si>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</si>
  <si>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</si>
  <si>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</si>
  <si>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</si>
  <si>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</si>
  <si>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</si>
  <si>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</si>
  <si>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</si>
  <si>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</si>
  <si>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</si>
  <si>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</si>
  <si>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</si>
  <si>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</si>
  <si>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</si>
  <si>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</si>
  <si>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</si>
  <si>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</si>
  <si>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</si>
  <si>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</si>
  <si>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</si>
  <si>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</si>
  <si>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</si>
  <si>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</si>
  <si>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</si>
  <si>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</si>
  <si>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</si>
  <si>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</si>
  <si>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</si>
  <si>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</si>
  <si>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</si>
  <si>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</si>
  <si>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</si>
  <si>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</si>
  <si>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</si>
  <si>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</si>
  <si>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</si>
  <si>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</si>
  <si>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</si>
  <si>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</si>
  <si>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</si>
  <si>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</si>
  <si>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</si>
  <si>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</si>
  <si>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</si>
  <si>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</si>
  <si>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</si>
  <si>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</si>
  <si>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</si>
  <si>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</si>
  <si>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</si>
  <si>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</si>
  <si>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</si>
  <si>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</si>
  <si>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</si>
  <si>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</si>
  <si>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</si>
  <si>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</si>
  <si>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</si>
  <si>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</si>
  <si>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</si>
  <si>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</si>
  <si>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</si>
  <si>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</si>
  <si>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</si>
  <si>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</si>
  <si>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</si>
  <si>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</si>
  <si>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</si>
  <si>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</si>
  <si>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</si>
  <si>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</si>
  <si>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</si>
  <si>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</si>
  <si>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</si>
  <si>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</si>
  <si>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</si>
  <si>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</si>
  <si>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</si>
  <si>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</si>
  <si>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</si>
  <si>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</si>
  <si>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</si>
  <si>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</si>
  <si>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</si>
  <si>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</si>
  <si>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</si>
  <si>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</si>
  <si>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</si>
  <si>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</si>
  <si>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</si>
  <si>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</si>
  <si>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</si>
  <si>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</si>
  <si>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</si>
  <si>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</si>
  <si>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</si>
  <si>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</si>
  <si>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</si>
  <si>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</si>
  <si>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</si>
  <si>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</si>
  <si>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</si>
  <si>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</si>
  <si>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</si>
  <si>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</si>
  <si>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</si>
  <si>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</si>
  <si>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</si>
  <si>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</si>
  <si>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</si>
  <si>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</si>
  <si>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</si>
  <si>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</si>
  <si>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</si>
  <si>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</si>
  <si>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</si>
  <si>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</si>
  <si>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</si>
  <si>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</si>
  <si>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</si>
  <si>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</si>
  <si>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</si>
  <si>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</si>
  <si>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</si>
  <si>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</si>
  <si>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</si>
  <si>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</si>
  <si>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</si>
  <si>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</si>
  <si>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</si>
  <si>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</si>
  <si>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</si>
  <si>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</si>
  <si>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</si>
  <si>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</si>
  <si>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</si>
  <si>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</si>
  <si>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</si>
  <si>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</si>
  <si>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</si>
  <si>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</si>
  <si>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</si>
  <si>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</si>
  <si>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</si>
  <si>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</si>
  <si>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</si>
  <si>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</si>
  <si>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</si>
  <si>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</si>
  <si>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</si>
  <si>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</si>
  <si>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</si>
  <si>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</si>
  <si>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</si>
  <si>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</si>
  <si>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</si>
  <si>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</si>
  <si>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</si>
  <si>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</si>
  <si>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</si>
  <si>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</si>
  <si>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</si>
  <si>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</si>
  <si>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</si>
  <si>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</si>
  <si>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</si>
  <si>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</si>
  <si>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</si>
  <si>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</si>
  <si>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</si>
  <si>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</si>
  <si>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</si>
  <si>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</si>
  <si>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</si>
  <si>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</si>
  <si>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</si>
  <si>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</si>
  <si>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</si>
  <si>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</si>
  <si>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</si>
  <si>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</si>
  <si>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</si>
  <si>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</si>
  <si>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</si>
  <si>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</si>
  <si>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</si>
  <si>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</si>
  <si>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</si>
  <si>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</si>
  <si>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</si>
  <si>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</si>
  <si>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</si>
  <si>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</si>
  <si>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</si>
  <si>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</si>
  <si>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</si>
  <si>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</si>
  <si>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</si>
  <si>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</si>
  <si>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</si>
  <si>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</si>
  <si>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</si>
  <si>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</si>
  <si>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</si>
  <si>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</si>
  <si>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</si>
  <si>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</si>
  <si>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</si>
  <si>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</si>
  <si>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</si>
  <si>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</si>
  <si>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</si>
  <si>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</si>
  <si>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</si>
  <si>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</si>
  <si>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</si>
  <si>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</si>
  <si>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</si>
  <si>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</si>
  <si>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</si>
  <si>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</si>
  <si>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</si>
  <si>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</si>
  <si>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</si>
  <si>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</si>
  <si>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</si>
  <si>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</si>
  <si>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</si>
  <si>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</si>
  <si>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</si>
  <si>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</si>
  <si>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</si>
  <si>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</si>
  <si>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</si>
  <si>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</si>
  <si>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</si>
  <si>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</si>
  <si>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</si>
  <si>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</si>
  <si>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</si>
  <si>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</si>
  <si>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</si>
  <si>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</si>
  <si>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</si>
  <si>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</si>
  <si>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</si>
  <si>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</si>
  <si>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</si>
  <si>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</si>
  <si>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</si>
  <si>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</si>
  <si>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</si>
  <si>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</si>
  <si>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</si>
  <si>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</si>
  <si>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</si>
  <si>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</si>
  <si>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</si>
  <si>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</si>
  <si>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</si>
  <si>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</si>
  <si>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</si>
  <si>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</si>
  <si>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</si>
  <si>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</si>
  <si>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</si>
  <si>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</si>
  <si>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</si>
  <si>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</si>
  <si>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</si>
  <si>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</si>
  <si>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</si>
  <si>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</si>
  <si>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</si>
  <si>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</si>
  <si>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</si>
  <si>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</si>
  <si>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</si>
  <si>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</si>
  <si>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</si>
  <si>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</si>
  <si>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</si>
  <si>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</si>
  <si>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</si>
  <si>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</si>
  <si>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</si>
  <si>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</si>
  <si>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</si>
  <si>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</si>
  <si>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</si>
  <si>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</si>
  <si>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</si>
  <si>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</si>
  <si>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</si>
  <si>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</si>
  <si>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</si>
  <si>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</si>
  <si>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</si>
  <si>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</si>
  <si>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</si>
  <si>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</si>
  <si>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</si>
  <si>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</si>
  <si>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</si>
  <si>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</si>
  <si>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</si>
  <si>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</si>
  <si>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</si>
  <si>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</si>
  <si>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</si>
  <si>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</si>
  <si>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</si>
  <si>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</si>
  <si>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</si>
  <si>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</si>
  <si>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</si>
  <si>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</si>
  <si>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</si>
  <si>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</si>
  <si>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</si>
  <si>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</si>
  <si>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</si>
  <si>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</si>
  <si>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</si>
  <si>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</si>
  <si>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</si>
  <si>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</si>
  <si>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</si>
  <si>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</si>
  <si>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</si>
  <si>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</si>
  <si>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</si>
  <si>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</si>
  <si>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</si>
  <si>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</si>
  <si>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</si>
  <si>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</si>
  <si>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</si>
  <si>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</si>
  <si>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</si>
  <si>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</si>
  <si>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</si>
  <si>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</si>
  <si>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</si>
  <si>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</si>
  <si>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</si>
  <si>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</si>
  <si>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</si>
  <si>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</si>
  <si>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</si>
  <si>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</si>
  <si>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</si>
  <si>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</si>
  <si>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</si>
  <si>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</si>
  <si>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</si>
  <si>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</si>
  <si>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</si>
  <si>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</si>
  <si>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</si>
  <si>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</si>
  <si>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</si>
  <si>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</si>
  <si>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</si>
  <si>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</si>
  <si>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</si>
  <si>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</si>
  <si>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</si>
  <si>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</si>
  <si>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</si>
  <si>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</si>
  <si>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</si>
  <si>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</si>
  <si>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</si>
  <si>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</si>
  <si>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</si>
  <si>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</si>
  <si>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</si>
  <si>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</si>
  <si>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</si>
  <si>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</si>
  <si>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</si>
  <si>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</si>
  <si>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</si>
  <si>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</si>
  <si>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</si>
  <si>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</si>
  <si>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</si>
  <si>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</si>
  <si>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</si>
  <si>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</si>
  <si>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</si>
  <si>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</si>
  <si>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</si>
  <si>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</si>
  <si>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</si>
  <si>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</si>
  <si>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</si>
  <si>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</si>
  <si>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</si>
  <si>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</si>
  <si>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</si>
  <si>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</si>
  <si>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</si>
  <si>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</si>
  <si>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</si>
  <si>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</si>
  <si>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</si>
  <si>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</si>
  <si>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</si>
  <si>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</si>
  <si>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</si>
  <si>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</si>
  <si>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</si>
  <si>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</si>
  <si>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</si>
  <si>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</si>
  <si>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</si>
  <si>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</si>
  <si>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</si>
  <si>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</si>
  <si>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</si>
  <si>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</si>
  <si>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</si>
  <si>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</si>
  <si>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</si>
  <si>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</si>
  <si>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</si>
  <si>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</si>
  <si>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</si>
  <si>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</si>
  <si>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</si>
  <si>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</si>
  <si>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</si>
  <si>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</si>
  <si>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</si>
  <si>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</si>
  <si>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</si>
  <si>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</si>
  <si>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</si>
  <si>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</si>
  <si>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</si>
  <si>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</si>
  <si>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</si>
  <si>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</si>
  <si>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</si>
  <si>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</si>
  <si>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</si>
  <si>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</si>
  <si>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</si>
  <si>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</si>
  <si>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</si>
  <si>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</si>
  <si>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</si>
  <si>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</si>
  <si>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</si>
  <si>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</si>
  <si>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</si>
  <si>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</si>
  <si>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</si>
  <si>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</si>
  <si>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</si>
  <si>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</si>
  <si>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</si>
  <si>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</si>
  <si>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</si>
  <si>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</si>
  <si>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</si>
  <si>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</si>
  <si>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</si>
  <si>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</si>
  <si>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</si>
  <si>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</si>
  <si>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</si>
  <si>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</si>
  <si>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</si>
  <si>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</si>
  <si>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</si>
  <si>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</si>
  <si>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</si>
  <si>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</si>
  <si>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</si>
  <si>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</si>
  <si>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</si>
  <si>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</si>
  <si>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</si>
  <si>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</si>
  <si>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</si>
  <si>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</si>
  <si>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</si>
  <si>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</si>
  <si>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</si>
  <si>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</si>
  <si>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</si>
  <si>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</si>
  <si>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</si>
  <si>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</si>
  <si>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</si>
  <si>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</si>
  <si>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</si>
  <si>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</si>
  <si>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</si>
  <si>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</si>
  <si>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</si>
  <si>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</si>
  <si>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</si>
  <si>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</si>
  <si>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</si>
  <si>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</si>
  <si>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</si>
  <si>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</si>
  <si>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</si>
  <si>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</si>
  <si>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</si>
  <si>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</si>
  <si>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</si>
  <si>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</si>
  <si>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</si>
  <si>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</si>
  <si>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</si>
  <si>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</si>
  <si>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</si>
  <si>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</si>
  <si>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</si>
  <si>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</si>
  <si>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</si>
  <si>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</si>
  <si>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</si>
  <si>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</si>
  <si>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</si>
  <si>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</si>
  <si>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</si>
  <si>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</si>
  <si>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</si>
  <si>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</si>
  <si>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</si>
  <si>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</si>
  <si>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</si>
  <si>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</si>
  <si>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</si>
  <si>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</si>
  <si>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</si>
  <si>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</si>
  <si>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</si>
  <si>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</si>
  <si>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</si>
  <si>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</si>
  <si>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</si>
  <si>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</si>
  <si>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</si>
  <si>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</si>
  <si>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</si>
  <si>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</si>
  <si>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</si>
  <si>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</si>
  <si>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</si>
  <si>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</si>
  <si>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</si>
  <si>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</si>
  <si>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</si>
  <si>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</si>
  <si>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</si>
  <si>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</si>
  <si>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</si>
  <si>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</si>
  <si>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</si>
  <si>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</si>
  <si>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</si>
  <si>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</si>
  <si>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</si>
  <si>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</si>
  <si>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</si>
  <si>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</si>
  <si>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</si>
  <si>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</si>
  <si>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</si>
  <si>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</si>
  <si>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</si>
  <si>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</si>
  <si>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</si>
  <si>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</si>
  <si>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</si>
  <si>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</si>
  <si>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</si>
  <si>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</si>
  <si>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</si>
  <si>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</si>
  <si>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</si>
  <si>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</si>
  <si>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</si>
  <si>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</si>
  <si>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</si>
  <si>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</si>
  <si>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</si>
  <si>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</si>
  <si>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</si>
  <si>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</si>
  <si>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</si>
  <si>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</si>
  <si>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</si>
  <si>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</si>
  <si>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</si>
  <si>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</si>
  <si>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</si>
  <si>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</si>
  <si>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</si>
  <si>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</si>
  <si>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</si>
  <si>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</si>
  <si>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</si>
  <si>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</si>
  <si>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</si>
  <si>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</si>
  <si>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</si>
  <si>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</si>
  <si>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</si>
  <si>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</si>
  <si>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</si>
  <si>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</si>
  <si>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</si>
  <si>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</si>
  <si>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</si>
  <si>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</si>
  <si>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</si>
  <si>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</si>
  <si>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</si>
  <si>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</si>
  <si>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</si>
  <si>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</si>
  <si>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</si>
  <si>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</si>
  <si>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</si>
  <si>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</si>
  <si>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</si>
  <si>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</si>
  <si>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</si>
  <si>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</si>
  <si>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</si>
  <si>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</si>
  <si>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</si>
  <si>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</si>
  <si>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</si>
  <si>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</si>
  <si>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</si>
  <si>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</si>
  <si>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</si>
  <si>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</si>
  <si>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</si>
  <si>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</si>
  <si>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</si>
  <si>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</si>
  <si>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</si>
  <si>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</si>
  <si>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</si>
  <si>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</si>
  <si>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</si>
  <si>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</si>
  <si>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</si>
  <si>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</si>
  <si>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</si>
  <si>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</si>
  <si>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</si>
  <si>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</si>
  <si>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</si>
  <si>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</si>
  <si>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</si>
  <si>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</si>
  <si>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</si>
  <si>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</si>
  <si>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</si>
  <si>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</si>
  <si>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</si>
  <si>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</si>
  <si>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</si>
  <si>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</si>
  <si>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</si>
  <si>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</si>
  <si>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</si>
  <si>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</si>
  <si>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</si>
  <si>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</si>
  <si>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</si>
  <si>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</si>
  <si>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</si>
  <si>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</si>
  <si>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</si>
  <si>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</si>
  <si>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</si>
  <si>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</si>
  <si>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</si>
  <si>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</si>
  <si>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</si>
  <si>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</si>
  <si>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</si>
  <si>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</si>
  <si>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</si>
  <si>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</si>
  <si>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</si>
  <si>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</si>
  <si>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</si>
  <si>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</si>
  <si>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</si>
  <si>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</si>
  <si>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</si>
  <si>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</si>
  <si>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</si>
  <si>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</si>
  <si>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</si>
  <si>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</si>
  <si>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</si>
  <si>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</si>
  <si>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</si>
  <si>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</si>
  <si>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</si>
  <si>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</si>
  <si>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</si>
  <si>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</si>
  <si>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</si>
  <si>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</si>
  <si>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</si>
  <si>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</si>
  <si>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</si>
  <si>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</si>
  <si>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</si>
  <si>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</si>
  <si>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</si>
  <si>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</si>
  <si>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</si>
  <si>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</si>
  <si>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</si>
  <si>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</si>
  <si>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</si>
  <si>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</si>
  <si>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</si>
  <si>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</si>
  <si>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</si>
  <si>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</si>
  <si>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</si>
  <si>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</si>
  <si>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</si>
  <si>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</si>
  <si>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</si>
  <si>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</si>
  <si>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</si>
  <si>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</si>
  <si>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</si>
  <si>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</si>
  <si>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</si>
  <si>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</si>
  <si>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</si>
  <si>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</si>
  <si>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</si>
  <si>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</si>
  <si>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</si>
  <si>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</si>
  <si>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</si>
  <si>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</si>
  <si>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</si>
  <si>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</si>
  <si>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</si>
  <si>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</si>
  <si>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</si>
  <si>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</si>
  <si>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</si>
  <si>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</si>
  <si>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</si>
  <si>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</si>
  <si>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</si>
  <si>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</si>
  <si>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</si>
  <si>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</si>
  <si>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</si>
  <si>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</si>
  <si>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</si>
  <si>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</si>
  <si>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</si>
  <si>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</si>
  <si>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</si>
  <si>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</si>
  <si>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</si>
  <si>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</si>
  <si>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</si>
  <si>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</si>
  <si>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</si>
  <si>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</si>
  <si>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</si>
  <si>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</si>
  <si>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</si>
  <si>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</si>
  <si>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</si>
  <si>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</si>
  <si>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</si>
  <si>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</si>
  <si>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</si>
  <si>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</si>
  <si>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</si>
  <si>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</si>
  <si>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</si>
  <si>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</si>
  <si>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</si>
  <si>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</si>
  <si>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</si>
  <si>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</si>
  <si>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</si>
  <si>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</si>
  <si>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</si>
  <si>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</si>
  <si>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</si>
  <si>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</si>
  <si>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</si>
  <si>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</si>
  <si>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</si>
  <si>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</si>
  <si>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</si>
  <si>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</si>
  <si>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</si>
  <si>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</si>
  <si>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</si>
  <si>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</si>
  <si>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</si>
  <si>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</si>
  <si>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</si>
  <si>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</si>
  <si>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</si>
  <si>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</si>
  <si>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</si>
  <si>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</si>
  <si>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</si>
  <si>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</si>
  <si>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</si>
  <si>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</si>
  <si>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</si>
  <si>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</si>
  <si>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</si>
  <si>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</si>
  <si>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</si>
  <si>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</si>
  <si>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</si>
  <si>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</si>
  <si>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</si>
  <si>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</si>
  <si>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</si>
  <si>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</si>
  <si>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</si>
  <si>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</si>
  <si>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</si>
  <si>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</si>
  <si>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</si>
  <si>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</si>
  <si>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</si>
  <si>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</si>
  <si>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</si>
  <si>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</si>
  <si>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</si>
  <si>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</si>
  <si>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</si>
  <si>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</si>
  <si>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</si>
  <si>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</si>
  <si>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</si>
  <si>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</si>
  <si>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</si>
  <si>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</si>
  <si>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</si>
  <si>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</si>
  <si>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</si>
  <si>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</si>
  <si>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</si>
  <si>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</si>
  <si>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</si>
  <si>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</si>
  <si>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</si>
  <si>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</si>
  <si>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</si>
  <si>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</si>
  <si>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</si>
  <si>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</si>
  <si>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</si>
  <si>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</si>
  <si>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</si>
  <si>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</si>
  <si>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</si>
  <si>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</si>
  <si>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</si>
  <si>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</si>
  <si>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</si>
  <si>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</si>
  <si>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</si>
  <si>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</si>
  <si>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</si>
  <si>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</si>
  <si>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</si>
  <si>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</si>
  <si>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</si>
  <si>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</si>
  <si>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</si>
  <si>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</si>
  <si>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</si>
  <si>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</si>
  <si>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</si>
  <si>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</si>
  <si>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</si>
  <si>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</si>
  <si>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</si>
  <si>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</si>
  <si>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</si>
  <si>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</si>
  <si>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</si>
  <si>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</si>
  <si>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</si>
  <si>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</si>
  <si>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</si>
  <si>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</si>
  <si>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</si>
  <si>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</si>
  <si>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</si>
  <si>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</si>
  <si>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</si>
  <si>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</si>
  <si>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</si>
  <si>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</si>
  <si>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</si>
  <si>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</si>
  <si>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</si>
  <si>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</si>
  <si>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</si>
  <si>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</si>
  <si>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</si>
  <si>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</si>
  <si>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</si>
  <si>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</si>
  <si>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</si>
  <si>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</si>
  <si>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</si>
  <si>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</si>
  <si>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</si>
  <si>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</si>
  <si>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</si>
  <si>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</si>
  <si>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</si>
  <si>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</si>
  <si>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</si>
  <si>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</si>
  <si>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</si>
  <si>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</si>
  <si>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</si>
  <si>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</si>
  <si>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</si>
  <si>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</si>
  <si>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</si>
  <si>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</si>
  <si>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</si>
  <si>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</si>
  <si>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</si>
  <si>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</si>
  <si>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</si>
  <si>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</si>
  <si>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</si>
  <si>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</si>
  <si>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</si>
  <si>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</si>
  <si>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</si>
  <si>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</si>
  <si>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</si>
  <si>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</si>
  <si>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</si>
  <si>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</si>
  <si>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</si>
  <si>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</si>
  <si>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</si>
  <si>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</si>
  <si>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</si>
  <si>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</si>
  <si>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</si>
  <si>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</si>
  <si>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</si>
  <si>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</si>
  <si>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</si>
  <si>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</si>
  <si>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</si>
  <si>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</si>
  <si>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</si>
  <si>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</si>
  <si>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</si>
  <si>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</si>
  <si>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</si>
  <si>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</si>
  <si>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</si>
  <si>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</si>
  <si>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</si>
  <si>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</si>
  <si>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</si>
  <si>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</si>
  <si>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</si>
  <si>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</si>
  <si>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</si>
  <si>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</si>
  <si>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</si>
  <si>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</si>
  <si>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</si>
  <si>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</si>
  <si>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</si>
  <si>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</si>
  <si>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</si>
  <si>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</si>
  <si>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</si>
  <si>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</si>
  <si>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</si>
  <si>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</si>
  <si>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</si>
  <si>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</si>
  <si>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</si>
  <si>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</si>
  <si>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</si>
  <si>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</si>
  <si>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</si>
  <si>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</si>
  <si>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</si>
  <si>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</si>
  <si>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</si>
  <si>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</si>
  <si>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</si>
  <si>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</si>
  <si>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</si>
  <si>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</si>
  <si>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</si>
  <si>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</si>
  <si>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</si>
  <si>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</si>
  <si>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</si>
  <si>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</si>
  <si>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</si>
  <si>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</si>
  <si>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</si>
  <si>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</si>
  <si>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</si>
  <si>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</si>
  <si>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</si>
  <si>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</si>
  <si>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</si>
  <si>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</si>
  <si>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</si>
  <si>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</si>
  <si>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</si>
  <si>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</si>
  <si>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</si>
  <si>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</si>
  <si>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</si>
  <si>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</si>
  <si>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</si>
  <si>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</si>
  <si>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</si>
  <si>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</si>
  <si>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</si>
  <si>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</si>
  <si>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</si>
  <si>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</si>
  <si>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</si>
  <si>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</si>
  <si>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</si>
  <si>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</si>
  <si>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</si>
  <si>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</si>
  <si>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</si>
  <si>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</si>
  <si>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</si>
  <si>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</si>
  <si>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</si>
  <si>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</si>
  <si>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</si>
  <si>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</si>
  <si>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</si>
  <si>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</si>
  <si>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</si>
  <si>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</si>
  <si>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</si>
  <si>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</si>
  <si>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</si>
  <si>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</si>
  <si>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</si>
  <si>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</si>
  <si>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</si>
  <si>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</si>
  <si>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</si>
  <si>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</si>
  <si>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</si>
  <si>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</si>
  <si>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</si>
  <si>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</si>
  <si>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</si>
  <si>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</si>
  <si>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</si>
  <si>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</si>
  <si>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</si>
  <si>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</si>
  <si>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</si>
  <si>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</si>
  <si>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</si>
  <si>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</si>
  <si>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</si>
  <si>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</si>
  <si>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</si>
  <si>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</si>
  <si>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</si>
  <si>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</si>
  <si>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</si>
  <si>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</si>
  <si>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</si>
  <si>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</si>
  <si>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</si>
  <si>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</si>
  <si>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</si>
  <si>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</si>
  <si>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</si>
  <si>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</si>
  <si>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</si>
  <si>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</si>
  <si>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</si>
  <si>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</si>
  <si>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</si>
  <si>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</si>
  <si>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</si>
  <si>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</si>
  <si>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</si>
  <si>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</si>
  <si>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</si>
  <si>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</si>
  <si>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</si>
  <si>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</si>
  <si>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</si>
  <si>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</si>
  <si>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</si>
  <si>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</si>
  <si>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</si>
  <si>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</si>
  <si>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</si>
  <si>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</si>
  <si>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</si>
  <si>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</si>
  <si>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</si>
  <si>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</si>
  <si>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</si>
  <si>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</si>
  <si>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</si>
  <si>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</si>
  <si>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</si>
  <si>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</si>
  <si>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</si>
  <si>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</si>
  <si>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</si>
  <si>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</si>
  <si>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</si>
  <si>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</si>
  <si>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</si>
  <si>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</si>
  <si>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</si>
  <si>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</si>
  <si>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</si>
  <si>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</si>
  <si>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</si>
  <si>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</si>
  <si>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</si>
  <si>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</si>
  <si>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</si>
  <si>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</si>
  <si>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</si>
  <si>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</si>
  <si>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</si>
  <si>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</si>
  <si>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</si>
  <si>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</si>
  <si>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</si>
  <si>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</si>
  <si>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</si>
  <si>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</si>
  <si>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</si>
  <si>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</si>
  <si>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</si>
  <si>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</si>
  <si>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</si>
  <si>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</si>
  <si>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</si>
  <si>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</si>
  <si>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</si>
  <si>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</si>
  <si>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</si>
  <si>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</si>
  <si>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</si>
  <si>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</si>
  <si>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</si>
  <si>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</si>
  <si>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</si>
  <si>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</si>
  <si>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</si>
  <si>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</si>
  <si>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</si>
  <si>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</si>
  <si>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</si>
  <si>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</si>
  <si>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</si>
  <si>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</si>
  <si>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</si>
  <si>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</si>
  <si>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</si>
  <si>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</si>
  <si>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</si>
  <si>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</si>
  <si>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</si>
  <si>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</si>
  <si>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</si>
  <si>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</si>
  <si>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</si>
  <si>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</si>
  <si>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</si>
  <si>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</si>
  <si>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</si>
  <si>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</si>
  <si>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</si>
  <si>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</si>
  <si>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</si>
  <si>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</si>
  <si>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</si>
  <si>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</si>
  <si>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</si>
  <si>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</si>
  <si>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</si>
  <si>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</si>
  <si>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</si>
  <si>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</si>
  <si>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</si>
  <si>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</si>
  <si>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</si>
  <si>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</si>
  <si>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</si>
  <si>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</si>
  <si>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</si>
  <si>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</si>
  <si>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</si>
  <si>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</si>
  <si>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</si>
  <si>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</si>
  <si>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</si>
  <si>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</si>
  <si>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</si>
  <si>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</si>
  <si>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</si>
  <si>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</si>
  <si>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</si>
  <si>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</si>
  <si>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</si>
  <si>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</si>
  <si>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</si>
  <si>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</si>
  <si>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</si>
  <si>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</si>
  <si>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</si>
  <si>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</si>
  <si>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</si>
  <si>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</si>
  <si>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</si>
  <si>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</si>
  <si>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</si>
  <si>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</si>
  <si>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</si>
  <si>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</si>
  <si>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</si>
  <si>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</si>
  <si>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</si>
  <si>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</si>
  <si>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</si>
  <si>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</si>
  <si>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</si>
  <si>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</si>
  <si>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</si>
  <si>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</si>
  <si>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</si>
  <si>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</si>
  <si>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</si>
  <si>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</si>
  <si>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</si>
  <si>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</si>
  <si>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</si>
  <si>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</si>
  <si>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</si>
  <si>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</si>
  <si>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</si>
  <si>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</si>
  <si>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</si>
  <si>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</si>
  <si>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</si>
  <si>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</si>
  <si>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</si>
  <si>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</si>
  <si>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</si>
  <si>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</si>
  <si>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</si>
  <si>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</si>
  <si>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</si>
  <si>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</si>
  <si>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</si>
  <si>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</si>
  <si>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</si>
  <si>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</si>
  <si>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</si>
  <si>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</si>
  <si>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</si>
  <si>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</si>
  <si>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</si>
  <si>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</si>
  <si>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</si>
  <si>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</si>
  <si>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</si>
  <si>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</si>
  <si>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</si>
  <si>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</si>
  <si>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</si>
  <si>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</si>
  <si>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</si>
  <si>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</si>
  <si>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</si>
  <si>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</si>
  <si>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</si>
  <si>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</si>
  <si>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</si>
  <si>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</si>
  <si>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</si>
  <si>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</si>
  <si>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</si>
  <si>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</si>
  <si>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</si>
  <si>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</si>
  <si>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</si>
  <si>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</si>
  <si>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</si>
  <si>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</si>
  <si>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</si>
  <si>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</si>
  <si>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</si>
  <si>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</si>
  <si>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</si>
  <si>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</si>
  <si>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</si>
  <si>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</si>
  <si>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</si>
  <si>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</si>
  <si>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</si>
  <si>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</si>
  <si>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</si>
  <si>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</si>
  <si>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</si>
  <si>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</si>
  <si>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</si>
  <si>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</si>
  <si>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</si>
  <si>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</si>
  <si>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</si>
  <si>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</si>
  <si>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</si>
  <si>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</si>
  <si>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</si>
  <si>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</si>
  <si>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</si>
  <si>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</si>
  <si>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</si>
  <si>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</si>
  <si>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</si>
  <si>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</si>
  <si>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</si>
  <si>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</si>
  <si>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</si>
  <si>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</si>
  <si>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</si>
  <si>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</si>
  <si>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</si>
  <si>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</si>
  <si>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</si>
  <si>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</si>
  <si>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</si>
  <si>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</si>
  <si>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</si>
  <si>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</si>
  <si>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</si>
  <si>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</si>
  <si>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</si>
  <si>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</si>
  <si>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</si>
  <si>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</si>
  <si>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</si>
  <si>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</si>
  <si>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</si>
  <si>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</si>
  <si>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</si>
  <si>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</si>
  <si>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</si>
  <si>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</si>
  <si>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</si>
  <si>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</si>
  <si>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</si>
  <si>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</si>
  <si>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</si>
  <si>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</si>
  <si>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</si>
  <si>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</si>
  <si>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</si>
  <si>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</si>
  <si>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</si>
  <si>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</si>
  <si>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</si>
  <si>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</si>
  <si>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</si>
  <si>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</si>
  <si>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</si>
  <si>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</si>
  <si>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</si>
  <si>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</si>
  <si>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</si>
  <si>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</si>
  <si>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</si>
  <si>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</si>
  <si>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</si>
  <si>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</si>
  <si>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</si>
  <si>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</si>
  <si>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</si>
  <si>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</si>
  <si>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</si>
  <si>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</si>
  <si>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</si>
  <si>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</si>
  <si>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</si>
  <si>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</si>
  <si>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</si>
  <si>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</si>
  <si>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</si>
  <si>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</si>
  <si>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</si>
  <si>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</si>
  <si>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</si>
  <si>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</si>
  <si>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</si>
  <si>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</si>
  <si>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</si>
  <si>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</si>
  <si>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</si>
  <si>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</si>
  <si>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</si>
  <si>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</si>
  <si>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</si>
  <si>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</si>
  <si>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</si>
  <si>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</si>
  <si>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</si>
  <si>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</si>
  <si>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</si>
  <si>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</si>
  <si>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</si>
  <si>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</si>
  <si>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</si>
  <si>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</si>
  <si>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</si>
  <si>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</si>
  <si>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</si>
  <si>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</si>
  <si>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</si>
  <si>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</si>
  <si>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</si>
  <si>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</si>
  <si>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</si>
  <si>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</si>
  <si>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</si>
  <si>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</si>
  <si>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</si>
  <si>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</si>
  <si>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</si>
  <si>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</si>
  <si>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</si>
  <si>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</si>
  <si>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</si>
  <si>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</si>
  <si>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</si>
  <si>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</si>
  <si>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</si>
  <si>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</si>
  <si>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</si>
  <si>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</si>
  <si>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</si>
  <si>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</si>
  <si>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</si>
  <si>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</si>
  <si>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</si>
  <si>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</si>
  <si>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</si>
  <si>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</si>
  <si>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</si>
  <si>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</si>
  <si>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</si>
  <si>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</si>
  <si>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</si>
  <si>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</si>
  <si>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</si>
  <si>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</si>
  <si>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</si>
  <si>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</si>
  <si>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</si>
  <si>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</si>
  <si>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</si>
  <si>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</si>
  <si>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</si>
  <si>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</si>
  <si>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</si>
  <si>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</si>
  <si>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</si>
  <si>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</si>
  <si>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</si>
  <si>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</si>
  <si>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</si>
  <si>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</si>
  <si>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</si>
  <si>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</si>
  <si>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</si>
  <si>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</si>
  <si>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</si>
  <si>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</si>
  <si>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</si>
  <si>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</si>
  <si>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</si>
  <si>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</si>
  <si>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</si>
  <si>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</si>
  <si>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</si>
  <si>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</si>
  <si>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</si>
  <si>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</si>
  <si>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</si>
  <si>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</si>
  <si>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</si>
  <si>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</si>
  <si>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</si>
  <si>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</si>
  <si>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</si>
  <si>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</si>
  <si>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</si>
  <si>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</si>
  <si>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</si>
  <si>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</si>
  <si>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</si>
  <si>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</si>
  <si>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</si>
  <si>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</si>
  <si>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</si>
  <si>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</si>
  <si>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</si>
  <si>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</si>
  <si>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</si>
  <si>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</si>
  <si>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</si>
  <si>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</si>
  <si>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</si>
  <si>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</si>
  <si>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</si>
  <si>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</si>
  <si>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</si>
  <si>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</si>
  <si>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</si>
  <si>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</si>
  <si>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</si>
  <si>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</si>
  <si>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</si>
  <si>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</si>
  <si>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</si>
  <si>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</si>
  <si>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</si>
  <si>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</si>
  <si>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</si>
  <si>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</si>
  <si>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</si>
  <si>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</si>
  <si>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</si>
  <si>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</si>
  <si>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</si>
  <si>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</si>
  <si>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</si>
  <si>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</si>
  <si>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</si>
  <si>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</si>
  <si>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</si>
  <si>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</si>
  <si>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</si>
  <si>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</si>
  <si>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</si>
  <si>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</si>
  <si>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</si>
  <si>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</si>
  <si>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</si>
  <si>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</si>
  <si>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</si>
  <si>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</si>
  <si>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</si>
  <si>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</si>
  <si>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</si>
  <si>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</si>
  <si>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</si>
  <si>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</si>
  <si>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</si>
  <si>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</si>
  <si>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</si>
  <si>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</si>
  <si>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</si>
  <si>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</si>
  <si>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</si>
  <si>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</si>
  <si>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</si>
  <si>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</si>
  <si>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</si>
  <si>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</si>
  <si>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</si>
  <si>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</si>
  <si>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</si>
  <si>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</si>
  <si>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</si>
  <si>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</si>
  <si>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</si>
  <si>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</si>
  <si>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</si>
  <si>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</si>
  <si>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</si>
  <si>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</si>
  <si>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</si>
  <si>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</si>
  <si>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</si>
  <si>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</si>
  <si>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</si>
  <si>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</si>
  <si>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</si>
  <si>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</si>
  <si>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</si>
  <si>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</si>
  <si>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</si>
  <si>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</si>
  <si>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</si>
  <si>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</si>
  <si>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</si>
  <si>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</si>
  <si>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</si>
  <si>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</si>
  <si>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</si>
  <si>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</si>
  <si>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</si>
  <si>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</si>
  <si>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</si>
  <si>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</si>
  <si>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</si>
  <si>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</si>
  <si>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</si>
  <si>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</si>
  <si>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</si>
  <si>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</si>
  <si>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</si>
  <si>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</si>
  <si>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</si>
  <si>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</si>
  <si>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</si>
  <si>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</si>
  <si>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</si>
  <si>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</si>
  <si>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</si>
  <si>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</si>
  <si>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</si>
  <si>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</si>
  <si>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</si>
  <si>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</si>
  <si>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</si>
  <si>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</si>
  <si>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</si>
  <si>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</si>
  <si>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</si>
  <si>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</si>
  <si>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</si>
  <si>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</si>
  <si>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</si>
  <si>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</si>
  <si>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</si>
  <si>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</si>
  <si>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</si>
  <si>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</si>
  <si>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</si>
  <si>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</si>
  <si>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</si>
  <si>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</si>
  <si>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</si>
  <si>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</si>
  <si>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</si>
  <si>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</si>
  <si>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</si>
  <si>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</si>
  <si>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</si>
  <si>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</si>
  <si>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</si>
  <si>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</si>
  <si>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</si>
  <si>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</si>
  <si>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</si>
  <si>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</si>
  <si>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</si>
  <si>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</si>
  <si>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</si>
  <si>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</si>
  <si>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</si>
  <si>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</si>
  <si>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</si>
  <si>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</si>
  <si>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</si>
  <si>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</si>
  <si>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</si>
  <si>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</si>
  <si>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</si>
  <si>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</si>
  <si>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</si>
  <si>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</si>
  <si>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</si>
  <si>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</si>
  <si>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</si>
  <si>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</si>
  <si>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</si>
  <si>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</si>
  <si>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</si>
  <si>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</si>
  <si>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</si>
  <si>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</si>
  <si>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</si>
  <si>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</si>
  <si>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</si>
  <si>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</si>
  <si>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</si>
  <si>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</si>
  <si>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</si>
  <si>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</si>
  <si>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</si>
  <si>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</si>
  <si>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</si>
  <si>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</si>
  <si>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</si>
  <si>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</si>
  <si>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</si>
  <si>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</si>
  <si>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</si>
  <si>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</si>
  <si>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</si>
  <si>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</si>
  <si>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</si>
  <si>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</si>
  <si>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</si>
  <si>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</si>
  <si>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</si>
  <si>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</si>
  <si>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</si>
  <si>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</si>
  <si>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</si>
  <si>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</si>
  <si>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</si>
  <si>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</si>
  <si>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</si>
  <si>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</si>
  <si>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</si>
  <si>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</si>
  <si>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</si>
  <si>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</si>
  <si>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</si>
  <si>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</si>
  <si>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</si>
  <si>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</si>
  <si>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</si>
  <si>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</si>
  <si>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</si>
  <si>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</si>
  <si>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</si>
  <si>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</si>
  <si>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</si>
  <si>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</si>
  <si>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</si>
  <si>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</si>
  <si>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</si>
  <si>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</si>
  <si>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</si>
  <si>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</si>
  <si>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</si>
  <si>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</si>
  <si>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</si>
  <si>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</si>
  <si>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</si>
  <si>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</si>
  <si>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</si>
  <si>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</si>
  <si>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</si>
  <si>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</si>
  <si>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</si>
  <si>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</si>
  <si>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</si>
  <si>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</si>
  <si>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</si>
  <si>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</si>
  <si>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</si>
  <si>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</si>
  <si>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</si>
  <si>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</si>
  <si>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</si>
  <si>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</si>
  <si>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</si>
  <si>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</si>
  <si>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</si>
  <si>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</si>
  <si>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</si>
  <si>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</si>
  <si>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</si>
  <si>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</si>
  <si>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</si>
  <si>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</si>
  <si>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</si>
  <si>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</si>
  <si>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</si>
  <si>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</si>
  <si>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</si>
  <si>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</si>
  <si>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</si>
  <si>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</si>
  <si>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</si>
  <si>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</si>
  <si>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</si>
  <si>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</si>
  <si>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</si>
  <si>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</si>
  <si>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</si>
  <si>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</si>
  <si>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</si>
  <si>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</si>
  <si>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</si>
  <si>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</si>
  <si>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</si>
  <si>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</si>
  <si>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</si>
  <si>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</si>
  <si>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</si>
  <si>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</si>
  <si>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</si>
  <si>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</si>
  <si>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</si>
  <si>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</si>
  <si>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</si>
  <si>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</si>
  <si>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</si>
  <si>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</si>
  <si>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</si>
  <si>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</si>
  <si>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</si>
  <si>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</si>
  <si>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</si>
  <si>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</si>
  <si>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</si>
  <si>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</si>
  <si>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</si>
  <si>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</si>
  <si>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</si>
  <si>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</si>
  <si>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</si>
  <si>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</si>
  <si>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</si>
  <si>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</si>
  <si>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</si>
  <si>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</si>
  <si>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</si>
  <si>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</si>
  <si>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</si>
  <si>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</si>
  <si>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</si>
  <si>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</si>
  <si>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</si>
  <si>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</si>
  <si>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</si>
  <si>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</si>
  <si>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</si>
  <si>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</si>
  <si>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</si>
  <si>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</si>
  <si>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</si>
  <si>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</si>
  <si>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</si>
  <si>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</si>
  <si>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</si>
  <si>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</si>
  <si>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</si>
  <si>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</si>
  <si>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</si>
  <si>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</si>
  <si>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</si>
  <si>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</si>
  <si>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</si>
  <si>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</si>
  <si>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</si>
  <si>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</si>
  <si>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</si>
  <si>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</si>
  <si>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</si>
  <si>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</si>
  <si>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</si>
  <si>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</si>
  <si>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</si>
  <si>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</si>
  <si>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</si>
  <si>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</si>
  <si>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</si>
  <si>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</si>
  <si>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</si>
  <si>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</si>
  <si>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</si>
  <si>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</si>
  <si>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</si>
  <si>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</si>
  <si>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</si>
  <si>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</si>
  <si>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</si>
  <si>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</si>
  <si>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</si>
  <si>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</si>
  <si>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</si>
  <si>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</si>
  <si>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</si>
  <si>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</si>
  <si>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</si>
  <si>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</si>
  <si>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</si>
  <si>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</si>
  <si>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</si>
  <si>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</si>
  <si>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</si>
  <si>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</si>
  <si>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</si>
  <si>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</si>
  <si>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</si>
  <si>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</si>
  <si>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</si>
  <si>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</si>
  <si>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</si>
  <si>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</si>
  <si>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</si>
  <si>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</si>
  <si>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</si>
  <si>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</si>
  <si>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</si>
  <si>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</si>
  <si>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</si>
  <si>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</si>
  <si>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</si>
  <si>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</si>
  <si>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</si>
  <si>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</si>
  <si>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</si>
  <si>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</si>
  <si>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</si>
  <si>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</si>
  <si>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</si>
  <si>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</si>
  <si>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</si>
  <si>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</si>
  <si>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</si>
  <si>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</si>
  <si>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</si>
  <si>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</si>
  <si>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</si>
  <si>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</si>
  <si>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</si>
  <si>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</si>
  <si>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</si>
  <si>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</si>
  <si>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</si>
  <si>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</si>
  <si>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</si>
  <si>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</si>
  <si>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</si>
  <si>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</si>
  <si>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</si>
  <si>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</si>
  <si>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</si>
  <si>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</si>
  <si>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</si>
  <si>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</si>
  <si>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</si>
  <si>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</si>
  <si>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</si>
  <si>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</si>
  <si>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</si>
  <si>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</si>
  <si>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</si>
  <si>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</si>
  <si>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</si>
  <si>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</si>
  <si>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</si>
  <si>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</si>
  <si>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</si>
  <si>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</si>
  <si>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</si>
  <si>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</si>
  <si>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</si>
  <si>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</si>
  <si>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</si>
  <si>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</si>
  <si>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</si>
  <si>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</si>
  <si>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</si>
  <si>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</si>
  <si>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</si>
  <si>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</si>
  <si>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</si>
  <si>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</si>
  <si>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</si>
  <si>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</si>
  <si>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</si>
  <si>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</si>
  <si>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</si>
  <si>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</si>
  <si>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</si>
  <si>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</si>
  <si>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</si>
  <si>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</si>
  <si>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</si>
  <si>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</si>
  <si>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</si>
  <si>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</si>
  <si>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</si>
  <si>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</si>
  <si>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</si>
  <si>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</si>
  <si>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</si>
  <si>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</si>
  <si>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</si>
  <si>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</si>
  <si>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</si>
  <si>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</si>
  <si>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</si>
  <si>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</si>
  <si>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</si>
  <si>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</si>
  <si>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</si>
  <si>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</si>
  <si>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</si>
  <si>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</si>
  <si>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</si>
  <si>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</si>
  <si>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</si>
  <si>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</si>
  <si>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</si>
  <si>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</si>
  <si>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</si>
  <si>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</si>
  <si>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</si>
  <si>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</si>
  <si>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</si>
  <si>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</si>
  <si>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</si>
  <si>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</si>
  <si>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</si>
  <si>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</si>
  <si>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</si>
  <si>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</si>
  <si>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</si>
  <si>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</si>
  <si>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</si>
  <si>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</si>
  <si>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</si>
  <si>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</si>
  <si>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</si>
  <si>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</si>
  <si>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</si>
  <si>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</si>
  <si>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</si>
  <si>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</si>
  <si>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</si>
  <si>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</si>
  <si>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</si>
  <si>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</si>
  <si>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</si>
  <si>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</si>
  <si>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</si>
  <si>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</si>
  <si>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</si>
  <si>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</si>
  <si>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</si>
  <si>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</si>
  <si>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</si>
  <si>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</si>
  <si>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</si>
  <si>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</si>
  <si>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</si>
  <si>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</si>
  <si>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</si>
  <si>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</si>
  <si>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</si>
  <si>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</si>
  <si>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</si>
  <si>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</si>
  <si>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</si>
  <si>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</si>
  <si>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</si>
  <si>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</si>
  <si>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</si>
  <si>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</si>
  <si>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</si>
  <si>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</si>
  <si>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</si>
  <si>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</si>
  <si>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</si>
  <si>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</si>
  <si>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</si>
  <si>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</si>
  <si>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</si>
  <si>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</si>
  <si>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</si>
  <si>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</si>
  <si>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</si>
  <si>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</si>
  <si>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</si>
  <si>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</si>
  <si>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</si>
  <si>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</si>
  <si>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</si>
  <si>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</si>
  <si>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</si>
  <si>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</si>
  <si>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</si>
  <si>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</si>
  <si>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</si>
  <si>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</si>
  <si>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</si>
  <si>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</si>
  <si>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</si>
  <si>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</si>
  <si>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</si>
  <si>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</si>
  <si>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</si>
  <si>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</si>
  <si>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</si>
  <si>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</si>
  <si>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</si>
  <si>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</si>
  <si>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</si>
  <si>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</si>
  <si>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</si>
  <si>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</si>
  <si>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</si>
  <si>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</si>
  <si>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</si>
  <si>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</si>
  <si>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</si>
  <si>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</si>
  <si>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</si>
  <si>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</si>
  <si>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</si>
  <si>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</si>
  <si>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</si>
  <si>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</si>
  <si>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</si>
  <si>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</si>
  <si>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</si>
  <si>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</si>
  <si>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</si>
  <si>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</si>
  <si>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</si>
  <si>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</si>
  <si>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</si>
  <si>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</si>
  <si>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</si>
  <si>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</si>
  <si>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</si>
  <si>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</si>
  <si>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</si>
  <si>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</si>
  <si>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</si>
  <si>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</si>
  <si>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</si>
  <si>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</si>
  <si>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</si>
  <si>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</si>
  <si>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</si>
  <si>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</si>
  <si>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</si>
  <si>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</si>
  <si>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</si>
  <si>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</si>
  <si>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</si>
  <si>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</si>
  <si>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</si>
  <si>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</si>
  <si>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</si>
  <si>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</si>
  <si>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</si>
  <si>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</si>
  <si>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</si>
  <si>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</si>
  <si>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</si>
  <si>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</si>
  <si>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</si>
  <si>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</si>
  <si>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</si>
  <si>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</si>
  <si>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</si>
  <si>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</si>
  <si>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</si>
  <si>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</si>
  <si>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</si>
  <si>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</si>
  <si>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</si>
  <si>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</si>
  <si>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</si>
  <si>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</si>
  <si>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</si>
  <si>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</si>
  <si>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</si>
  <si>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</si>
  <si>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</si>
  <si>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</si>
  <si>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</si>
  <si>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</si>
  <si>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</si>
  <si>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</si>
  <si>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</si>
  <si>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</si>
  <si>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</si>
  <si>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</si>
  <si>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</si>
  <si>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</si>
  <si>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</si>
  <si>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</si>
  <si>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</si>
  <si>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</si>
  <si>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</si>
  <si>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</si>
  <si>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</si>
  <si>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</si>
  <si>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</si>
  <si>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</si>
  <si>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</si>
  <si>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</si>
  <si>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</si>
  <si>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</si>
  <si>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</si>
  <si>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</si>
  <si>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</si>
  <si>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</si>
  <si>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</si>
  <si>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</si>
  <si>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</si>
  <si>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</si>
  <si>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</si>
  <si>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</si>
  <si>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</si>
  <si>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</si>
  <si>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</si>
  <si>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</si>
  <si>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</si>
  <si>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</si>
  <si>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</si>
  <si>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</si>
  <si>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</si>
  <si>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</si>
  <si>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</si>
  <si>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</si>
  <si>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</si>
  <si>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</si>
  <si>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</si>
  <si>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</si>
  <si>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</si>
  <si>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</si>
  <si>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</si>
  <si>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</si>
  <si>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</si>
  <si>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</si>
  <si>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</si>
  <si>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</si>
  <si>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</si>
  <si>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</si>
  <si>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</si>
  <si>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</si>
  <si>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</si>
  <si>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</si>
  <si>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</si>
  <si>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</si>
  <si>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</si>
  <si>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</si>
  <si>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</si>
  <si>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</si>
  <si>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</si>
  <si>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</si>
  <si>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</si>
  <si>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</si>
  <si>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</si>
  <si>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</si>
  <si>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</si>
  <si>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</si>
  <si>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</si>
  <si>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</si>
  <si>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</si>
  <si>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</si>
  <si>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</si>
  <si>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</si>
  <si>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</si>
  <si>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</si>
  <si>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</si>
  <si>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</si>
  <si>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</si>
  <si>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</si>
  <si>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</si>
  <si>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</si>
  <si>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</si>
  <si>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</si>
  <si>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</si>
  <si>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</si>
  <si>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</si>
  <si>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</si>
  <si>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</si>
  <si>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</si>
  <si>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</si>
  <si>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</si>
  <si>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</si>
  <si>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</si>
  <si>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</si>
  <si>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</si>
  <si>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</si>
  <si>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</si>
  <si>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</si>
  <si>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</si>
  <si>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</si>
  <si>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</si>
  <si>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</si>
  <si>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</si>
  <si>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</si>
  <si>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</si>
  <si>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</si>
  <si>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</si>
  <si>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</si>
  <si>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</si>
  <si>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</si>
  <si>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</si>
  <si>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</si>
  <si>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</si>
  <si>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</si>
  <si>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</si>
  <si>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</si>
  <si>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</si>
  <si>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</si>
  <si>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</si>
  <si>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</si>
  <si>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</si>
  <si>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</si>
  <si>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</si>
  <si>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</si>
  <si>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</si>
  <si>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</si>
  <si>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</si>
  <si>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</si>
  <si>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</si>
  <si>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</si>
  <si>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</si>
  <si>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</si>
  <si>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</si>
  <si>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</si>
  <si>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</si>
  <si>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</si>
  <si>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</si>
  <si>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</si>
  <si>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</si>
  <si>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</si>
  <si>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</si>
  <si>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</si>
  <si>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</si>
  <si>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</si>
  <si>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</si>
  <si>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</si>
  <si>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</si>
  <si>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</si>
  <si>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</si>
  <si>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</si>
  <si>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</si>
  <si>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</si>
  <si>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</si>
  <si>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</si>
  <si>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</si>
  <si>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</si>
  <si>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</si>
  <si>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</si>
  <si>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</si>
  <si>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</si>
  <si>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</si>
  <si>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</si>
  <si>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</si>
  <si>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</si>
  <si>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</si>
  <si>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</si>
  <si>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</si>
  <si>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</si>
  <si>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</si>
  <si>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</si>
  <si>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</si>
  <si>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</si>
  <si>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</si>
  <si>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</si>
  <si>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</si>
  <si>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</si>
  <si>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</si>
  <si>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</si>
  <si>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</si>
  <si>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</si>
  <si>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</si>
  <si>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</si>
  <si>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</si>
  <si>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</si>
  <si>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</si>
  <si>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</si>
  <si>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</si>
  <si>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</si>
  <si>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</si>
  <si>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</si>
  <si>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</si>
  <si>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</si>
  <si>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</si>
  <si>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</si>
  <si>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</si>
  <si>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</si>
  <si>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</si>
  <si>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</si>
  <si>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</si>
  <si>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</si>
  <si>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</si>
  <si>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</si>
  <si>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</si>
  <si>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</si>
  <si>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</si>
  <si>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</si>
  <si>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</si>
  <si>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</si>
  <si>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</si>
  <si>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</si>
  <si>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</si>
  <si>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</si>
  <si>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</si>
  <si>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</si>
  <si>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</si>
  <si>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</si>
  <si>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</si>
  <si>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</si>
  <si>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</si>
  <si>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</si>
  <si>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</si>
  <si>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</si>
  <si>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</si>
  <si>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</si>
  <si>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</si>
  <si>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</si>
  <si>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</si>
  <si>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</si>
  <si>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</si>
  <si>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</si>
  <si>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</si>
  <si>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</si>
  <si>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</si>
  <si>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</si>
  <si>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</si>
  <si>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</si>
  <si>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</si>
  <si>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</si>
  <si>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</si>
  <si>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</si>
  <si>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</si>
  <si>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</si>
  <si>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</si>
  <si>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</si>
  <si>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</si>
  <si>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</si>
  <si>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</si>
  <si>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</si>
  <si>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</si>
  <si>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</si>
  <si>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</si>
  <si>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</si>
  <si>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</si>
  <si>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</si>
  <si>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</si>
  <si>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</si>
  <si>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</si>
  <si>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</si>
  <si>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</si>
  <si>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</si>
  <si>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</si>
  <si>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</si>
  <si>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</si>
  <si>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</si>
  <si>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</si>
  <si>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</si>
  <si>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</si>
  <si>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</si>
  <si>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</si>
  <si>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</si>
  <si>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</si>
  <si>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</si>
  <si>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</si>
  <si>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</si>
  <si>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</si>
  <si>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</si>
  <si>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</si>
  <si>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</si>
  <si>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</si>
  <si>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</si>
  <si>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</si>
  <si>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</si>
  <si>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</si>
  <si>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</si>
  <si>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</si>
  <si>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</si>
  <si>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</si>
  <si>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</si>
  <si>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</si>
  <si>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</si>
  <si>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</si>
  <si>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</si>
  <si>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</si>
  <si>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</si>
  <si>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</si>
  <si>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</si>
  <si>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</si>
  <si>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</si>
  <si>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</si>
  <si>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</si>
  <si>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</si>
  <si>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</si>
  <si>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</si>
  <si>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</si>
  <si>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</si>
  <si>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</si>
  <si>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</si>
  <si>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</si>
  <si>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</si>
  <si>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</si>
  <si>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</si>
  <si>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</si>
  <si>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</si>
  <si>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</si>
  <si>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</si>
  <si>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</si>
  <si>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</si>
  <si>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</si>
  <si>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</si>
  <si>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</si>
  <si>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</si>
  <si>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</si>
  <si>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</si>
  <si>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</si>
  <si>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</si>
  <si>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</si>
  <si>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</si>
  <si>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</si>
  <si>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</si>
  <si>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</si>
  <si>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</si>
  <si>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</si>
  <si>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</si>
  <si>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</si>
  <si>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</si>
  <si>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</si>
  <si>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</si>
  <si>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</si>
  <si>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</si>
  <si>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</si>
  <si>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</si>
  <si>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</si>
  <si>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</si>
  <si>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</si>
  <si>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</si>
  <si>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</si>
  <si>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</si>
  <si>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</si>
  <si>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</si>
  <si>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</si>
  <si>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</si>
  <si>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</si>
  <si>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</si>
  <si>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</si>
  <si>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</si>
  <si>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</si>
  <si>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</si>
  <si>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</si>
  <si>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</si>
  <si>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</si>
  <si>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</si>
  <si>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</si>
  <si>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</si>
  <si>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</si>
  <si>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</si>
  <si>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</si>
  <si>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</si>
  <si>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</si>
  <si>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</si>
  <si>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</si>
  <si>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</si>
  <si>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</si>
  <si>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</si>
  <si>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</si>
  <si>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</si>
  <si>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</si>
  <si>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</si>
  <si>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</si>
  <si>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</si>
  <si>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</si>
  <si>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</si>
  <si>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</si>
  <si>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</si>
  <si>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</si>
  <si>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</si>
  <si>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</si>
  <si>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</si>
  <si>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</si>
  <si>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</si>
  <si>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</si>
  <si>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</si>
  <si>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</si>
  <si>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</si>
  <si>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</si>
  <si>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</si>
  <si>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</si>
  <si>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</si>
  <si>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</si>
  <si>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</si>
  <si>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</si>
  <si>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</si>
  <si>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</si>
  <si>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</si>
  <si>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</si>
  <si>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</si>
  <si>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</si>
  <si>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</si>
  <si>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</si>
  <si>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</si>
  <si>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</si>
  <si>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</si>
  <si>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</si>
  <si>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</si>
  <si>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</si>
  <si>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</si>
  <si>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</si>
  <si>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</si>
  <si>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</si>
  <si>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</si>
  <si>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</si>
  <si>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</si>
  <si>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</si>
  <si>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</si>
  <si>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</si>
  <si>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</si>
  <si>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</si>
  <si>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</si>
  <si>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</si>
  <si>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</si>
  <si>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</si>
  <si>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</si>
  <si>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</si>
  <si>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</si>
  <si>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</si>
  <si>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</si>
  <si>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</si>
  <si>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</si>
  <si>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</si>
  <si>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</si>
  <si>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</si>
  <si>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</si>
  <si>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</si>
  <si>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</si>
  <si>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</si>
  <si>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</si>
  <si>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</si>
  <si>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</si>
  <si>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</si>
  <si>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</si>
  <si>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</si>
  <si>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</si>
  <si>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</si>
  <si>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</si>
  <si>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</si>
  <si>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</si>
  <si>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</si>
  <si>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</si>
  <si>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</si>
  <si>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</si>
  <si>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</si>
  <si>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</si>
  <si>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</si>
  <si>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</si>
  <si>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</si>
  <si>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</si>
  <si>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</si>
  <si>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</si>
  <si>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</si>
  <si>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</si>
  <si>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</si>
  <si>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</si>
  <si>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</si>
  <si>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</si>
  <si>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</si>
  <si>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</si>
  <si>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</si>
  <si>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</si>
  <si>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</si>
  <si>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</si>
  <si>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</si>
  <si>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</si>
  <si>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</si>
  <si>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</si>
  <si>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</si>
  <si>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</si>
  <si>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</si>
  <si>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</si>
  <si>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</si>
  <si>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</si>
  <si>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</si>
  <si>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</si>
  <si>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</si>
  <si>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</si>
  <si>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</si>
  <si>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</si>
  <si>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</si>
  <si>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</si>
  <si>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</si>
  <si>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</si>
  <si>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</si>
  <si>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</si>
  <si>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</si>
  <si>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</si>
  <si>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</si>
  <si>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</si>
  <si>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</si>
  <si>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</si>
  <si>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</si>
  <si>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</si>
  <si>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</si>
  <si>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</si>
  <si>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</si>
  <si>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</si>
  <si>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</si>
  <si>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</si>
  <si>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</si>
  <si>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</si>
  <si>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</si>
  <si>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</si>
  <si>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</si>
  <si>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</si>
  <si>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</si>
  <si>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</si>
  <si>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</si>
  <si>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</si>
  <si>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</si>
  <si>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</si>
  <si>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</si>
  <si>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</si>
  <si>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</si>
  <si>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</si>
  <si>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</si>
  <si>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</si>
  <si>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</si>
  <si>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</si>
  <si>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</si>
  <si>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</si>
  <si>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</si>
  <si>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</si>
  <si>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</si>
  <si>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</si>
  <si>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</si>
  <si>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</si>
  <si>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</si>
  <si>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</si>
  <si>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</si>
  <si>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</si>
  <si>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</si>
  <si>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</si>
  <si>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</si>
  <si>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</si>
  <si>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</si>
  <si>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</si>
  <si>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</si>
  <si>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</si>
  <si>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</si>
  <si>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</si>
  <si>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</si>
  <si>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</si>
  <si>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</si>
  <si>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</si>
  <si>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</si>
  <si>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</si>
  <si>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</si>
  <si>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</si>
  <si>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</si>
  <si>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</si>
  <si>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</si>
  <si>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</si>
  <si>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</si>
  <si>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</si>
  <si>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</si>
  <si>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</si>
  <si>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</si>
  <si>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</si>
  <si>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</si>
  <si>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</si>
  <si>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</si>
  <si>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</si>
  <si>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</si>
  <si>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</si>
  <si>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</si>
  <si>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</si>
  <si>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</si>
  <si>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</si>
  <si>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</si>
  <si>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</si>
  <si>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</si>
  <si>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</si>
  <si>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</si>
  <si>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</si>
  <si>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</si>
  <si>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</si>
  <si>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</si>
  <si>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</si>
  <si>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</si>
  <si>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</si>
  <si>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</si>
  <si>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</si>
  <si>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</si>
  <si>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</si>
  <si>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</si>
  <si>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</si>
  <si>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</si>
  <si>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</si>
  <si>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</si>
  <si>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</si>
  <si>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</si>
  <si>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</si>
  <si>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</si>
  <si>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</si>
  <si>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</si>
  <si>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</si>
  <si>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</si>
  <si>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</si>
  <si>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</si>
  <si>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</si>
  <si>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</si>
  <si>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</si>
  <si>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</si>
  <si>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</si>
  <si>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</si>
  <si>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</si>
  <si>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</si>
  <si>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</si>
  <si>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</si>
  <si>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</si>
  <si>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</si>
  <si>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</si>
  <si>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</si>
  <si>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</si>
  <si>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</si>
  <si>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</si>
  <si>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</si>
  <si>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</si>
  <si>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</si>
  <si>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</si>
  <si>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</si>
  <si>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</si>
  <si>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</si>
  <si>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</si>
  <si>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</si>
  <si>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</si>
  <si>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</si>
  <si>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</si>
  <si>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</si>
  <si>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</si>
  <si>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</si>
  <si>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</si>
  <si>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</si>
  <si>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</si>
  <si>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</si>
  <si>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</si>
  <si>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</si>
  <si>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</si>
  <si>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</si>
  <si>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</si>
  <si>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</si>
  <si>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</si>
  <si>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</si>
  <si>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</si>
  <si>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</si>
  <si>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</si>
  <si>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</si>
  <si>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</si>
  <si>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</si>
  <si>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</si>
  <si>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</si>
  <si>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</si>
  <si>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</si>
  <si>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</si>
  <si>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</si>
  <si>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</si>
  <si>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</si>
  <si>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</si>
  <si>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</si>
  <si>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</si>
  <si>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</si>
  <si>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</si>
  <si>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</si>
  <si>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</si>
  <si>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</si>
  <si>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</si>
  <si>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</si>
  <si>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</si>
  <si>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</si>
  <si>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</si>
  <si>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</si>
  <si>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</si>
  <si>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</si>
  <si>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</si>
  <si>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</si>
  <si>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</si>
  <si>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</si>
  <si>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</si>
  <si>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</si>
  <si>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</si>
  <si>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</si>
  <si>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</si>
  <si>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</si>
  <si>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</si>
  <si>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</si>
  <si>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</si>
  <si>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</si>
  <si>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</si>
  <si>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</si>
  <si>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</si>
  <si>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</si>
  <si>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</si>
  <si>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</si>
  <si>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</si>
  <si>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</si>
  <si>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</si>
  <si>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</si>
  <si>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</si>
  <si>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</si>
  <si>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</si>
  <si>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</si>
  <si>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</si>
  <si>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</si>
  <si>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</si>
  <si>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</si>
  <si>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</si>
  <si>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</si>
  <si>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</si>
  <si>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</si>
  <si>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</si>
  <si>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</si>
  <si>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</si>
  <si>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</si>
  <si>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</si>
  <si>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</si>
  <si>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</si>
  <si>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</si>
  <si>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</si>
  <si>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</si>
  <si>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</si>
  <si>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</si>
  <si>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</si>
  <si>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</si>
  <si>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</si>
  <si>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</si>
  <si>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</si>
  <si>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</si>
  <si>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</si>
  <si>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</si>
  <si>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</si>
  <si>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</si>
  <si>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</si>
  <si>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</si>
  <si>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</si>
  <si>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</si>
  <si>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</si>
  <si>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</si>
  <si>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</si>
  <si>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</si>
  <si>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</si>
  <si>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</si>
  <si>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</si>
  <si>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</si>
  <si>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</si>
  <si>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</si>
  <si>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</si>
  <si>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</si>
  <si>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</si>
  <si>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</si>
  <si>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</si>
  <si>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</si>
  <si>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</si>
  <si>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</si>
  <si>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</si>
  <si>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</si>
  <si>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</si>
  <si>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</si>
  <si>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</si>
  <si>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</si>
  <si>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</si>
  <si>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</si>
  <si>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</si>
  <si>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</si>
  <si>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</si>
  <si>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</si>
  <si>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</si>
  <si>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</si>
  <si>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</si>
  <si>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</si>
  <si>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</si>
  <si>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</si>
  <si>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</si>
  <si>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</si>
  <si>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</si>
  <si>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</si>
  <si>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</si>
  <si>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</si>
  <si>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</si>
  <si>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</si>
  <si>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</si>
  <si>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</si>
  <si>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</si>
  <si>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</si>
  <si>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</si>
  <si>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</si>
  <si>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</si>
  <si>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</si>
  <si>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</si>
  <si>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</si>
  <si>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</si>
  <si>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</si>
  <si>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</si>
  <si>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</si>
  <si>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</si>
  <si>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</si>
  <si>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</si>
  <si>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</si>
  <si>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</si>
  <si>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</si>
  <si>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</si>
  <si>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</si>
  <si>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</si>
  <si>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</si>
  <si>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</si>
  <si>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</si>
  <si>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</si>
  <si>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</si>
  <si>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</si>
  <si>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</si>
  <si>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</si>
  <si>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</si>
  <si>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</si>
  <si>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</si>
  <si>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</si>
  <si>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</si>
  <si>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</si>
  <si>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</si>
  <si>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</si>
  <si>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</si>
  <si>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</si>
  <si>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</si>
  <si>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</si>
  <si>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</si>
  <si>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</si>
  <si>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</si>
  <si>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</si>
  <si>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</si>
  <si>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</si>
  <si>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</si>
  <si>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</si>
  <si>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</si>
  <si>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</si>
  <si>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</si>
  <si>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</si>
  <si>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</si>
  <si>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</si>
  <si>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</si>
  <si>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</si>
  <si>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</si>
  <si>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</si>
  <si>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</si>
  <si>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</si>
  <si>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</si>
  <si>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</si>
  <si>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</si>
  <si>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</si>
  <si>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</si>
  <si>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</si>
  <si>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</si>
  <si>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</si>
  <si>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</si>
  <si>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</si>
  <si>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</si>
  <si>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</si>
  <si>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</si>
  <si>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</si>
  <si>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</si>
  <si>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</si>
  <si>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</si>
  <si>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</si>
  <si>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</si>
  <si>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</si>
  <si>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</si>
  <si>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</si>
  <si>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</si>
  <si>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</si>
  <si>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</si>
  <si>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</si>
  <si>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</si>
  <si>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</si>
  <si>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</si>
  <si>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</si>
  <si>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</si>
  <si>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</si>
  <si>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</si>
  <si>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</si>
  <si>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</si>
  <si>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</si>
  <si>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</si>
  <si>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</si>
  <si>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</si>
  <si>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</si>
  <si>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</si>
  <si>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</si>
  <si>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</si>
  <si>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</si>
  <si>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</si>
  <si>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</si>
  <si>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</si>
  <si>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</si>
  <si>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</si>
  <si>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</si>
  <si>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</si>
  <si>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</si>
  <si>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</si>
  <si>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</si>
  <si>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</si>
  <si>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</si>
  <si>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</si>
  <si>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</si>
  <si>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</si>
  <si>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</si>
  <si>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</si>
  <si>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</si>
  <si>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</si>
  <si>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</si>
  <si>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</si>
  <si>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</si>
  <si>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</si>
  <si>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</si>
  <si>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</si>
  <si>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</si>
  <si>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</si>
  <si>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</si>
  <si>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</si>
  <si>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</si>
  <si>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</si>
  <si>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</si>
  <si>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</si>
  <si>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</si>
  <si>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</si>
  <si>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</si>
  <si>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</si>
  <si>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</si>
  <si>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</si>
  <si>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</si>
  <si>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</si>
  <si>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</si>
  <si>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</si>
  <si>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</si>
  <si>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</si>
  <si>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</si>
  <si>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</si>
  <si>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</si>
  <si>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</si>
  <si>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</si>
  <si>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</si>
  <si>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</si>
  <si>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</si>
  <si>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</si>
  <si>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</si>
  <si>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</si>
  <si>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</si>
  <si>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</si>
  <si>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</si>
  <si>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</si>
  <si>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</si>
  <si>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</si>
  <si>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</si>
  <si>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</si>
  <si>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</si>
  <si>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</si>
  <si>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</si>
  <si>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</si>
  <si>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</si>
  <si>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</si>
  <si>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</si>
  <si>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</si>
  <si>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</si>
  <si>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</si>
  <si>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</si>
  <si>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</si>
  <si>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</si>
  <si>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</si>
  <si>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</si>
  <si>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</si>
  <si>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</si>
  <si>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</si>
  <si>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</si>
  <si>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</si>
  <si>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</si>
  <si>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</si>
  <si>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</si>
  <si>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</si>
  <si>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</si>
  <si>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</si>
  <si>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</si>
  <si>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</si>
  <si>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</si>
  <si>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</si>
  <si>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</si>
  <si>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</si>
  <si>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</si>
  <si>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</si>
  <si>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</si>
  <si>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</si>
  <si>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</si>
  <si>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</si>
  <si>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</si>
  <si>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</si>
  <si>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</si>
  <si>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</si>
  <si>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</si>
  <si>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</si>
  <si>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</si>
  <si>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</si>
  <si>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</si>
  <si>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</si>
  <si>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</si>
  <si>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</si>
  <si>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</si>
  <si>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</si>
  <si>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</si>
  <si>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</si>
  <si>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</si>
  <si>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</si>
  <si>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</si>
  <si>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</si>
  <si>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</si>
  <si>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</si>
  <si>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</si>
  <si>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</si>
  <si>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</si>
  <si>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</si>
  <si>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</si>
  <si>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</si>
  <si>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</si>
  <si>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</si>
  <si>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</si>
  <si>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</si>
  <si>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</si>
  <si>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</si>
  <si>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</si>
  <si>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</si>
  <si>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</si>
  <si>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</si>
  <si>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</si>
  <si>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</si>
  <si>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</si>
  <si>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</si>
  <si>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</si>
  <si>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</si>
  <si>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</si>
  <si>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</si>
  <si>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</si>
  <si>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</si>
  <si>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</si>
  <si>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</si>
  <si>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</si>
  <si>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</si>
  <si>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</si>
  <si>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</si>
  <si>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</si>
  <si>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</si>
  <si>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</si>
  <si>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</si>
  <si>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</si>
  <si>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</si>
  <si>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</si>
  <si>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</si>
  <si>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</si>
  <si>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</si>
  <si>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</si>
  <si>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</si>
  <si>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</si>
  <si>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</si>
  <si>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</si>
  <si>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</si>
  <si>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</si>
  <si>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</si>
  <si>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</si>
  <si>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</si>
  <si>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</si>
  <si>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</si>
  <si>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</si>
  <si>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</si>
  <si>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</si>
  <si>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</si>
  <si>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</si>
  <si>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</si>
  <si>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</si>
  <si>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</si>
  <si>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</si>
  <si>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</si>
  <si>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</si>
  <si>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</si>
  <si>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</si>
  <si>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</si>
  <si>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</si>
  <si>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</si>
  <si>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</si>
  <si>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</si>
  <si>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</si>
  <si>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</si>
  <si>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</si>
  <si>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</si>
  <si>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</si>
  <si>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</si>
  <si>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</si>
  <si>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</si>
  <si>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</si>
  <si>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</si>
  <si>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</si>
  <si>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</si>
  <si>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</si>
  <si>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</si>
  <si>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</si>
  <si>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</si>
  <si>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</si>
  <si>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</si>
  <si>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</si>
  <si>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</si>
  <si>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</si>
  <si>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</si>
  <si>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</si>
  <si>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</si>
  <si>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</si>
  <si>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</si>
  <si>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</si>
  <si>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</si>
  <si>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</si>
  <si>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</si>
  <si>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</si>
  <si>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</si>
  <si>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</si>
  <si>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</si>
  <si>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</si>
  <si>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</si>
  <si>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</si>
  <si>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</si>
  <si>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</si>
  <si>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</si>
  <si>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</si>
  <si>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</si>
  <si>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</si>
  <si>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</si>
  <si>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</si>
  <si>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</si>
  <si>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</si>
  <si>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</si>
  <si>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</si>
  <si>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</si>
  <si>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</si>
  <si>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</si>
  <si>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</si>
  <si>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</si>
  <si>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</si>
  <si>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</si>
  <si>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</si>
  <si>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</si>
  <si>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</si>
  <si>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</si>
  <si>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</si>
  <si>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</si>
  <si>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</si>
  <si>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</si>
  <si>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</si>
  <si>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</si>
  <si>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</si>
  <si>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</si>
  <si>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</si>
  <si>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</si>
  <si>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</si>
  <si>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</si>
  <si>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</si>
  <si>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</si>
  <si>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</si>
  <si>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</si>
  <si>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</si>
  <si>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</si>
  <si>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</si>
  <si>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</si>
  <si>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</si>
  <si>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</si>
  <si>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</si>
  <si>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</si>
  <si>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</si>
  <si>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</si>
  <si>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</si>
  <si>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</si>
  <si>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</si>
  <si>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</si>
  <si>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</si>
  <si>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</si>
  <si>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</si>
  <si>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</si>
  <si>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</si>
  <si>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</si>
  <si>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</si>
  <si>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</si>
  <si>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</si>
  <si>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</si>
  <si>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</si>
  <si>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</si>
  <si>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</si>
  <si>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</si>
  <si>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</si>
  <si>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</si>
  <si>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</si>
  <si>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</si>
  <si>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</si>
  <si>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</si>
  <si>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</si>
  <si>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</si>
  <si>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</si>
  <si>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</si>
  <si>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</si>
  <si>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</si>
  <si>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</si>
  <si>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</si>
  <si>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</si>
  <si>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</si>
  <si>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</si>
  <si>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</si>
  <si>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</si>
  <si>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</si>
  <si>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</si>
  <si>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</si>
  <si>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</si>
  <si>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</si>
  <si>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</si>
  <si>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</si>
  <si>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</si>
  <si>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</si>
  <si>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</si>
  <si>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</si>
  <si>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</si>
  <si>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</si>
  <si>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</si>
  <si>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</si>
  <si>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</si>
  <si>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</si>
  <si>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</si>
  <si>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</si>
  <si>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</si>
  <si>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</si>
  <si>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</si>
  <si>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</si>
  <si>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</si>
  <si>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</si>
  <si>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</si>
  <si>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</si>
  <si>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</si>
  <si>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</si>
  <si>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</si>
  <si>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</si>
  <si>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</si>
  <si>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</si>
  <si>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</si>
  <si>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</si>
  <si>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</si>
  <si>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</si>
  <si>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</si>
  <si>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</si>
  <si>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</si>
  <si>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</si>
  <si>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</si>
  <si>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</si>
  <si>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</si>
  <si>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</si>
  <si>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</si>
  <si>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</si>
  <si>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</si>
  <si>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</si>
  <si>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</si>
  <si>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</si>
  <si>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</si>
  <si>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</si>
  <si>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</si>
  <si>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</si>
  <si>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</si>
  <si>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</si>
  <si>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</si>
  <si>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</si>
  <si>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</si>
  <si>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</si>
  <si>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</si>
  <si>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</si>
  <si>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</si>
  <si>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</si>
  <si>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</si>
  <si>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</si>
  <si>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</si>
  <si>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</si>
  <si>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</si>
  <si>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</si>
  <si>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</si>
  <si>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</si>
  <si>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</si>
  <si>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</si>
  <si>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</si>
  <si>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</si>
  <si>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</si>
  <si>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</si>
  <si>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</si>
  <si>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</si>
  <si>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</si>
  <si>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</si>
  <si>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</si>
  <si>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</si>
  <si>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</si>
  <si>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</si>
  <si>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</si>
  <si>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</si>
  <si>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</si>
  <si>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</si>
  <si>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</si>
  <si>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</si>
  <si>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</si>
  <si>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</si>
  <si>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</si>
  <si>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</si>
  <si>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</si>
  <si>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</si>
  <si>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</si>
  <si>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</si>
  <si>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</si>
  <si>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</si>
  <si>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</si>
  <si>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</si>
  <si>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</si>
  <si>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</si>
  <si>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</si>
  <si>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</si>
  <si>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</si>
  <si>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</si>
  <si>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</si>
  <si>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</si>
  <si>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</si>
  <si>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</si>
  <si>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</si>
  <si>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</si>
  <si>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</si>
  <si>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</si>
  <si>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</si>
  <si>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</si>
  <si>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</si>
  <si>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</si>
  <si>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</si>
  <si>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</si>
  <si>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</si>
  <si>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</si>
  <si>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</si>
  <si>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</si>
  <si>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</si>
  <si>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</si>
  <si>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</si>
  <si>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</si>
  <si>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</si>
  <si>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</si>
  <si>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</si>
  <si>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</si>
  <si>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</si>
  <si>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</si>
  <si>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</si>
  <si>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</si>
  <si>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</si>
  <si>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</si>
  <si>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</si>
  <si>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</si>
  <si>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</si>
  <si>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</si>
  <si>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</si>
  <si>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</si>
  <si>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</si>
  <si>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</si>
  <si>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</si>
  <si>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</si>
  <si>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</si>
  <si>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</si>
  <si>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</si>
  <si>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</si>
  <si>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</si>
  <si>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</si>
  <si>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</si>
  <si>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</si>
  <si>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</si>
  <si>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</si>
  <si>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</si>
  <si>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</si>
  <si>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</si>
  <si>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</si>
  <si>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</si>
  <si>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</si>
  <si>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</si>
  <si>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</si>
  <si>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</si>
  <si>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</si>
  <si>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</si>
  <si>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</si>
  <si>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</si>
  <si>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</si>
  <si>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</si>
  <si>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</si>
  <si>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</si>
  <si>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</si>
  <si>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</si>
  <si>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</si>
  <si>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</si>
  <si>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</si>
  <si>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</si>
  <si>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</si>
  <si>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</si>
  <si>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</si>
  <si>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</si>
  <si>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</si>
  <si>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</si>
  <si>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</si>
  <si>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</si>
  <si>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</si>
  <si>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</si>
  <si>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</si>
  <si>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</si>
  <si>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</si>
  <si>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</si>
  <si>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</si>
  <si>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</si>
  <si>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</si>
  <si>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</si>
  <si>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</si>
  <si>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</si>
  <si>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</si>
  <si>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</si>
  <si>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</si>
  <si>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</si>
  <si>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</si>
  <si>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</si>
  <si>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</si>
  <si>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</si>
  <si>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</si>
  <si>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</si>
  <si>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</si>
  <si>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</si>
  <si>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</si>
  <si>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</si>
  <si>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</si>
  <si>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</si>
  <si>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</si>
  <si>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</si>
  <si>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</si>
  <si>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</si>
  <si>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</si>
  <si>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</si>
  <si>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</si>
  <si>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</si>
  <si>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</si>
  <si>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</si>
  <si>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</si>
  <si>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</si>
  <si>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</si>
  <si>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</si>
  <si>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</si>
  <si>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</si>
  <si>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</si>
  <si>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</si>
  <si>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</si>
  <si>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</si>
  <si>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</si>
  <si>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</si>
  <si>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</si>
  <si>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</si>
  <si>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</si>
  <si>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</si>
  <si>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</si>
  <si>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</si>
  <si>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</si>
  <si>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</si>
  <si>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</si>
  <si>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</si>
  <si>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</si>
  <si>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</si>
  <si>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</si>
  <si>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</si>
  <si>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</si>
  <si>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</si>
  <si>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</si>
  <si>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</si>
  <si>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</si>
  <si>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</si>
  <si>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</si>
  <si>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</si>
  <si>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</si>
  <si>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</si>
  <si>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</si>
  <si>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</si>
  <si>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</si>
  <si>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</si>
  <si>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</si>
  <si>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</si>
  <si>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</si>
  <si>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</si>
  <si>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</si>
  <si>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</si>
  <si>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</si>
  <si>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</si>
  <si>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</si>
  <si>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</si>
  <si>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</si>
  <si>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</si>
  <si>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</si>
  <si>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</si>
  <si>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</si>
  <si>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</si>
  <si>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</si>
  <si>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</si>
  <si>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</si>
  <si>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</si>
  <si>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</si>
  <si>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</si>
  <si>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</si>
  <si>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</si>
  <si>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</si>
  <si>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</si>
  <si>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</si>
  <si>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</si>
  <si>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</si>
  <si>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</si>
  <si>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</si>
  <si>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</si>
  <si>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</si>
  <si>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</si>
  <si>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</si>
  <si>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</si>
  <si>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</si>
  <si>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</si>
  <si>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</si>
  <si>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</si>
  <si>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</si>
  <si>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</si>
  <si>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</si>
  <si>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</si>
  <si>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</si>
  <si>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</si>
  <si>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</si>
  <si>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</si>
  <si>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</si>
  <si>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</si>
  <si>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</si>
  <si>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</si>
  <si>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</si>
  <si>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</si>
  <si>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</si>
  <si>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</si>
  <si>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</si>
  <si>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</si>
  <si>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</si>
  <si>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</si>
  <si>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</si>
  <si>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</si>
  <si>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</si>
  <si>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</si>
  <si>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</si>
  <si>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</si>
  <si>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</si>
  <si>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</si>
  <si>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</si>
  <si>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</si>
  <si>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</si>
  <si>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</si>
  <si>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</si>
  <si>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</si>
  <si>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</si>
  <si>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</si>
  <si>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</si>
  <si>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</si>
  <si>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</si>
  <si>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</si>
  <si>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</si>
  <si>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</si>
  <si>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</si>
  <si>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</si>
  <si>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</si>
  <si>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</si>
  <si>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</si>
  <si>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</si>
  <si>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</si>
  <si>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</si>
  <si>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</si>
  <si>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</si>
  <si>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</si>
  <si>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</si>
  <si>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</si>
  <si>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</si>
  <si>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</si>
  <si>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</si>
  <si>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</si>
  <si>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</si>
  <si>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</si>
  <si>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</si>
  <si>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</si>
  <si>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</si>
  <si>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</si>
  <si>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</si>
  <si>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</si>
  <si>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</si>
  <si>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</si>
  <si>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</si>
  <si>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</si>
  <si>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</si>
  <si>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</si>
  <si>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</si>
  <si>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</si>
  <si>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</si>
  <si>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</si>
  <si>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</si>
  <si>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</si>
  <si>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</si>
  <si>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</si>
  <si>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</si>
  <si>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</si>
  <si>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</si>
  <si>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</si>
  <si>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</si>
  <si>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</si>
  <si>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</si>
  <si>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</si>
  <si>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</si>
  <si>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</si>
  <si>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</si>
  <si>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</si>
  <si>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</si>
  <si>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</si>
  <si>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</si>
  <si>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</si>
  <si>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</si>
  <si>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</si>
  <si>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</si>
  <si>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</si>
  <si>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</si>
  <si>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</si>
  <si>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</si>
  <si>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</si>
  <si>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</si>
  <si>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</si>
  <si>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</si>
  <si>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</si>
  <si>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</si>
  <si>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</si>
  <si>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</si>
  <si>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</si>
  <si>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</si>
  <si>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</si>
  <si>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</si>
  <si>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</si>
  <si>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</si>
  <si>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</si>
  <si>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</si>
  <si>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</si>
  <si>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</si>
  <si>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</si>
  <si>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</si>
  <si>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</si>
  <si>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</si>
  <si>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</si>
  <si>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</si>
  <si>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</si>
  <si>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</si>
  <si>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</si>
  <si>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</si>
  <si>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</si>
  <si>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</si>
  <si>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</si>
  <si>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</si>
  <si>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</si>
  <si>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</si>
  <si>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</si>
  <si>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</si>
  <si>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</si>
  <si>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</si>
  <si>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</si>
  <si>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</si>
  <si>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</si>
  <si>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</si>
  <si>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</si>
  <si>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</si>
  <si>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</si>
  <si>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</si>
  <si>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</si>
  <si>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</si>
  <si>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</si>
  <si>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</si>
  <si>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</si>
  <si>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</si>
  <si>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</si>
  <si>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</si>
  <si>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</si>
  <si>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</si>
  <si>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</si>
  <si>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</si>
  <si>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</si>
  <si>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</si>
  <si>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</si>
  <si>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</si>
  <si>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</si>
  <si>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</si>
  <si>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</si>
  <si>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</si>
  <si>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</si>
  <si>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</si>
  <si>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</si>
  <si>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</si>
  <si>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</si>
  <si>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</si>
  <si>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</si>
  <si>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</si>
  <si>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</si>
  <si>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</si>
  <si>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</si>
  <si>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</si>
  <si>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</si>
  <si>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</si>
  <si>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</si>
  <si>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</si>
  <si>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</si>
  <si>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</si>
  <si>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</si>
  <si>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</si>
  <si>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</si>
  <si>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</si>
  <si>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</si>
  <si>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</si>
  <si>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</si>
  <si>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</si>
  <si>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</si>
  <si>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</si>
  <si>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</si>
  <si>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</si>
  <si>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</si>
  <si>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</si>
  <si>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</si>
  <si>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</si>
  <si>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</si>
  <si>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</si>
  <si>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</si>
  <si>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</si>
  <si>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</si>
  <si>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</si>
  <si>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</si>
  <si>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</si>
  <si>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</si>
  <si>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</si>
  <si>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</si>
  <si>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</si>
  <si>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</si>
  <si>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</si>
  <si>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</si>
  <si>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</si>
  <si>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</si>
  <si>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</si>
  <si>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</si>
  <si>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</si>
  <si>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</si>
  <si>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</si>
  <si>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</si>
  <si>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</si>
  <si>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</si>
  <si>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</si>
  <si>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</si>
  <si>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</si>
  <si>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</si>
  <si>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</si>
  <si>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</si>
  <si>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</si>
  <si>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</si>
  <si>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</si>
  <si>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</si>
  <si>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</si>
  <si>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</si>
  <si>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</si>
  <si>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</si>
  <si>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</si>
  <si>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</si>
  <si>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</si>
  <si>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</si>
  <si>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</si>
  <si>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</si>
  <si>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</si>
  <si>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</si>
  <si>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</si>
  <si>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</si>
  <si>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</si>
  <si>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</si>
  <si>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</si>
  <si>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</si>
  <si>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</si>
  <si>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</si>
  <si>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</si>
  <si>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</si>
  <si>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</si>
  <si>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</si>
  <si>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</si>
  <si>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</si>
  <si>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</si>
  <si>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</si>
  <si>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</si>
  <si>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</si>
  <si>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</si>
  <si>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</si>
  <si>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</si>
  <si>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</si>
  <si>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</si>
  <si>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</si>
  <si>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</si>
  <si>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</si>
  <si>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</si>
  <si>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</si>
  <si>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</si>
  <si>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</si>
  <si>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</si>
  <si>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</si>
  <si>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</si>
  <si>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</si>
  <si>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</si>
  <si>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</si>
  <si>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</si>
  <si>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</si>
  <si>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</si>
  <si>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</si>
  <si>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</si>
  <si>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</si>
  <si>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</si>
  <si>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</si>
  <si>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</si>
  <si>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</si>
  <si>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</si>
  <si>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</si>
  <si>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</si>
  <si>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</si>
  <si>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</si>
  <si>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</si>
  <si>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</si>
  <si>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</si>
  <si>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</si>
  <si>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</si>
  <si>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</si>
  <si>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</si>
  <si>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</si>
  <si>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</si>
  <si>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</si>
  <si>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</si>
  <si>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</si>
  <si>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</si>
  <si>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</si>
  <si>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</si>
  <si>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</si>
  <si>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</si>
  <si>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</si>
  <si>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</si>
  <si>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</si>
  <si>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</si>
  <si>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</si>
  <si>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</si>
  <si>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</si>
  <si>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</si>
  <si>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</si>
  <si>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</si>
  <si>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</si>
  <si>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</si>
  <si>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</si>
  <si>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</si>
  <si>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</si>
  <si>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</si>
  <si>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</si>
  <si>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</si>
  <si>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</si>
  <si>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</si>
  <si>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</si>
  <si>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</si>
  <si>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</si>
  <si>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</si>
  <si>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</si>
  <si>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</si>
  <si>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</si>
  <si>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</si>
  <si>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</si>
  <si>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</si>
  <si>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</si>
  <si>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</si>
  <si>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</si>
  <si>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</si>
  <si>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</si>
  <si>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</si>
  <si>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</si>
  <si>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</si>
  <si>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</si>
  <si>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</si>
  <si>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</si>
  <si>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</si>
  <si>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</si>
  <si>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</si>
  <si>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</si>
  <si>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</si>
  <si>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</si>
  <si>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</si>
  <si>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</si>
  <si>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</si>
  <si>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</si>
  <si>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</si>
  <si>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</si>
  <si>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</si>
  <si>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</si>
  <si>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</si>
  <si>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</si>
  <si>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</si>
  <si>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</si>
  <si>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</si>
  <si>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</si>
  <si>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</si>
  <si>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</si>
  <si>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</si>
  <si>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</si>
  <si>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</si>
  <si>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</si>
  <si>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</si>
  <si>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</si>
  <si>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</si>
  <si>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</si>
  <si>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</si>
  <si>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</si>
  <si>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</si>
  <si>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</si>
  <si>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</si>
  <si>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</si>
  <si>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</si>
  <si>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</si>
  <si>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</si>
  <si>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</si>
  <si>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</si>
  <si>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</si>
  <si>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</si>
  <si>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</si>
  <si>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</si>
  <si>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</si>
  <si>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</si>
  <si>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</si>
  <si>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</si>
  <si>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</si>
  <si>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</si>
  <si>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</si>
  <si>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</si>
  <si>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</si>
  <si>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</si>
  <si>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</si>
  <si>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</si>
  <si>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</si>
  <si>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</si>
  <si>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</si>
  <si>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</si>
  <si>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</si>
  <si>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</si>
  <si>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</si>
  <si>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</si>
  <si>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</si>
  <si>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</si>
  <si>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</si>
  <si>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</si>
  <si>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</si>
  <si>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</si>
  <si>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</si>
  <si>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</si>
  <si>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</si>
  <si>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</si>
  <si>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</si>
  <si>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</si>
  <si>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</si>
  <si>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</si>
  <si>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</si>
  <si>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</si>
  <si>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</si>
  <si>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</si>
  <si>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</si>
  <si>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</si>
  <si>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</si>
  <si>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</si>
  <si>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</si>
  <si>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</si>
  <si>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</si>
  <si>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</si>
  <si>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</si>
  <si>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</si>
  <si>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</si>
  <si>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</si>
  <si>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</si>
  <si>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</si>
  <si>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</si>
  <si>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</si>
  <si>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</si>
  <si>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</si>
  <si>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</si>
  <si>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</si>
  <si>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</si>
  <si>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</si>
  <si>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</si>
  <si>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</si>
  <si>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</si>
  <si>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</si>
  <si>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</si>
  <si>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</si>
  <si>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</si>
  <si>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</si>
  <si>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</si>
  <si>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</si>
  <si>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</si>
  <si>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</si>
  <si>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</si>
  <si>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</si>
  <si>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</si>
  <si>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</si>
  <si>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</si>
  <si>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</si>
  <si>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</si>
  <si>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</si>
  <si>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</si>
  <si>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</si>
  <si>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</si>
  <si>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</si>
  <si>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</si>
  <si>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</si>
  <si>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</si>
  <si>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</si>
  <si>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</si>
  <si>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</si>
  <si>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</si>
  <si>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</si>
  <si>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</si>
  <si>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</si>
  <si>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</si>
  <si>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</si>
  <si>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</si>
  <si>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</si>
  <si>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</si>
  <si>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</si>
  <si>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</si>
  <si>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</si>
  <si>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</si>
  <si>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</si>
  <si>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</si>
  <si>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</si>
  <si>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</si>
  <si>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</si>
  <si>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</si>
  <si>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</si>
  <si>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</si>
  <si>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</si>
  <si>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</si>
  <si>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</si>
  <si>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</si>
  <si>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</si>
  <si>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</si>
  <si>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</si>
  <si>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</si>
  <si>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</si>
  <si>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</si>
  <si>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</si>
  <si>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</si>
  <si>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</si>
  <si>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</si>
  <si>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</si>
  <si>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</si>
  <si>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</si>
  <si>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</si>
  <si>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</si>
  <si>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</si>
  <si>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</si>
  <si>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</si>
  <si>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</si>
  <si>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</si>
  <si>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</si>
  <si>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</si>
  <si>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</si>
  <si>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</si>
  <si>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</si>
  <si>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</si>
  <si>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</si>
  <si>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</si>
  <si>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</si>
  <si>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</si>
  <si>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</si>
  <si>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</si>
  <si>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</si>
  <si>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</si>
  <si>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</si>
  <si>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</si>
  <si>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</si>
  <si>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</si>
  <si>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</si>
  <si>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</si>
  <si>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</si>
  <si>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</si>
  <si>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</si>
  <si>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</si>
  <si>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</si>
  <si>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</si>
  <si>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</si>
  <si>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</si>
  <si>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</si>
  <si>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</si>
  <si>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</si>
  <si>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</si>
  <si>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</si>
  <si>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</si>
  <si>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</si>
  <si>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</si>
  <si>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</si>
  <si>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</si>
  <si>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</si>
  <si>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</si>
  <si>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</si>
  <si>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</si>
  <si>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</si>
  <si>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</si>
  <si>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</si>
  <si>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</si>
  <si>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</si>
  <si>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</si>
  <si>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</si>
  <si>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</si>
  <si>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</si>
  <si>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</si>
  <si>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</si>
  <si>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</si>
  <si>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</si>
  <si>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</si>
  <si>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</si>
  <si>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</si>
  <si>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</si>
  <si>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</si>
  <si>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</si>
  <si>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</si>
  <si>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</si>
  <si>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</si>
  <si>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</si>
  <si>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</si>
  <si>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</si>
  <si>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</si>
  <si>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</si>
  <si>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</si>
  <si>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</si>
  <si>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</si>
  <si>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</si>
  <si>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</si>
  <si>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</si>
  <si>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</si>
  <si>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</si>
  <si>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</si>
  <si>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</si>
  <si>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</si>
  <si>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</si>
  <si>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</si>
  <si>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</si>
  <si>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</si>
  <si>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</si>
  <si>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</si>
  <si>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</si>
  <si>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</si>
  <si>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</si>
  <si>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</si>
  <si>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</si>
  <si>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</si>
  <si>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</si>
  <si>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</si>
  <si>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</si>
  <si>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</si>
  <si>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</si>
  <si>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</si>
  <si>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</si>
  <si>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</si>
  <si>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</si>
  <si>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</si>
  <si>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</si>
  <si>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</si>
  <si>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</si>
  <si>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</si>
  <si>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</si>
  <si>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</si>
  <si>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</si>
  <si>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</si>
  <si>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</si>
  <si>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</si>
  <si>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</si>
  <si>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</si>
  <si>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</si>
  <si>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</si>
  <si>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</si>
  <si>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</si>
  <si>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</si>
  <si>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</si>
  <si>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</si>
  <si>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</si>
  <si>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</si>
  <si>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</si>
  <si>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</si>
  <si>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</si>
  <si>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</si>
  <si>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</si>
  <si>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</si>
  <si>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</si>
  <si>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</si>
  <si>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</si>
  <si>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</si>
  <si>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</si>
  <si>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</si>
  <si>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</si>
  <si>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</si>
  <si>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</si>
  <si>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</si>
  <si>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</si>
  <si>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</si>
  <si>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</si>
  <si>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</si>
  <si>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</si>
  <si>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</si>
  <si>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</si>
  <si>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</si>
  <si>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</si>
  <si>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</si>
  <si>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</si>
  <si>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</si>
  <si>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</si>
  <si>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</si>
  <si>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</si>
  <si>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</si>
  <si>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</si>
  <si>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</si>
  <si>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</si>
  <si>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</si>
  <si>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</si>
  <si>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</si>
  <si>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</si>
  <si>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</si>
  <si>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</si>
  <si>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</si>
  <si>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</si>
  <si>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</si>
  <si>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</si>
  <si>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</si>
  <si>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</si>
  <si>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</si>
  <si>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</si>
  <si>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</si>
  <si>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</si>
  <si>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</si>
  <si>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</si>
  <si>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</si>
  <si>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</si>
  <si>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</si>
  <si>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</si>
  <si>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</si>
  <si>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</si>
  <si>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</si>
  <si>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</si>
  <si>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</si>
  <si>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</si>
  <si>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</si>
  <si>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</si>
  <si>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</si>
  <si>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</si>
  <si>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</si>
  <si>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</si>
  <si>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</si>
  <si>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</si>
  <si>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</si>
  <si>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</si>
  <si>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</si>
  <si>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</si>
  <si>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</si>
  <si>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</si>
  <si>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</si>
  <si>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</si>
  <si>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</si>
  <si>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</si>
  <si>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</si>
  <si>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</si>
  <si>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</si>
  <si>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</si>
  <si>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</si>
  <si>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</si>
  <si>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</si>
  <si>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</si>
  <si>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</si>
  <si>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</si>
  <si>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</si>
  <si>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</si>
  <si>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</si>
  <si>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</si>
  <si>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</si>
  <si>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</si>
  <si>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</si>
  <si>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</si>
  <si>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</si>
  <si>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</si>
  <si>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</si>
  <si>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</si>
  <si>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</si>
  <si>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</si>
  <si>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</si>
  <si>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</si>
  <si>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</si>
  <si>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</si>
  <si>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</si>
  <si>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</si>
  <si>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</si>
  <si>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</si>
  <si>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</si>
  <si>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</si>
  <si>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</si>
  <si>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</si>
  <si>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</si>
  <si>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</si>
  <si>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</si>
  <si>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</si>
  <si>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</si>
  <si>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</si>
  <si>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</si>
  <si>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</si>
  <si>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</si>
  <si>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</si>
  <si>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</si>
  <si>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</si>
  <si>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</si>
  <si>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</si>
  <si>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</si>
  <si>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</si>
  <si>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</si>
  <si>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</si>
  <si>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</si>
  <si>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</si>
  <si>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</si>
  <si>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</si>
  <si>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</si>
  <si>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</si>
  <si>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</si>
  <si>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</si>
  <si>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</si>
  <si>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</si>
  <si>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</si>
  <si>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</si>
  <si>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</si>
  <si>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</si>
  <si>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</si>
  <si>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</si>
  <si>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</si>
  <si>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</si>
  <si>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</si>
  <si>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</si>
  <si>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</si>
  <si>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</si>
  <si>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</si>
  <si>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</si>
  <si>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</si>
  <si>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</si>
  <si>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</si>
  <si>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</si>
  <si>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</si>
  <si>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</si>
  <si>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</si>
  <si>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</si>
  <si>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</si>
  <si>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</si>
  <si>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</si>
  <si>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</si>
  <si>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</si>
  <si>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</si>
  <si>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</si>
  <si>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</si>
  <si>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</si>
  <si>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</si>
  <si>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</si>
  <si>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</si>
  <si>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</si>
  <si>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</si>
  <si>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</si>
  <si>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</si>
  <si>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</si>
  <si>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</si>
  <si>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</si>
  <si>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</si>
  <si>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</si>
  <si>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</si>
  <si>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</si>
  <si>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</si>
  <si>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</si>
  <si>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</si>
  <si>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</si>
  <si>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</si>
  <si>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</si>
  <si>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</si>
  <si>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</si>
  <si>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</si>
  <si>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</si>
  <si>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</si>
  <si>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</si>
  <si>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</si>
  <si>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</si>
  <si>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</si>
  <si>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</si>
  <si>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</si>
  <si>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</si>
  <si>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</si>
  <si>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</si>
  <si>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</si>
  <si>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</si>
  <si>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</si>
  <si>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</si>
  <si>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</si>
  <si>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</si>
  <si>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</si>
  <si>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</si>
  <si>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</si>
  <si>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</si>
  <si>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</si>
  <si>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</si>
  <si>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</si>
  <si>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</si>
  <si>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</si>
  <si>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</si>
  <si>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</si>
  <si>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</si>
  <si>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</si>
  <si>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</si>
  <si>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</si>
  <si>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</si>
  <si>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</si>
  <si>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</si>
  <si>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</si>
  <si>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</si>
  <si>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</si>
  <si>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</si>
  <si>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</si>
  <si>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</si>
  <si>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</si>
  <si>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</si>
  <si>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</si>
  <si>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</si>
  <si>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</si>
  <si>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</si>
  <si>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</si>
  <si>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</si>
  <si>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</si>
  <si>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</si>
  <si>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</si>
  <si>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</si>
  <si>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</si>
  <si>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</si>
  <si>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</si>
  <si>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</si>
  <si>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</si>
  <si>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</si>
  <si>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</si>
  <si>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</si>
  <si>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</si>
  <si>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</si>
  <si>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</si>
  <si>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</si>
  <si>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</si>
  <si>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</si>
  <si>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</si>
  <si>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</si>
  <si>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</si>
  <si>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</si>
  <si>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</si>
  <si>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</si>
  <si>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</si>
  <si>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</si>
  <si>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</si>
  <si>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</si>
  <si>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</si>
  <si>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</si>
  <si>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</si>
  <si>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</si>
  <si>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</si>
  <si>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</si>
  <si>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</si>
  <si>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</si>
  <si>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</si>
  <si>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</si>
  <si>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</si>
  <si>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</si>
  <si>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</si>
  <si>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</si>
  <si>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</si>
  <si>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</si>
  <si>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</si>
  <si>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</si>
  <si>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</si>
  <si>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</si>
  <si>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</si>
  <si>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</si>
  <si>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</si>
  <si>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</si>
  <si>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</si>
  <si>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</si>
  <si>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</si>
  <si>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</si>
  <si>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</si>
  <si>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</si>
  <si>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</si>
  <si>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</si>
  <si>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</si>
  <si>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</si>
  <si>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</si>
  <si>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</si>
  <si>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</si>
  <si>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</si>
  <si>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</si>
  <si>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</si>
  <si>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</si>
  <si>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</si>
  <si>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</si>
  <si>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</si>
  <si>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</si>
  <si>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</si>
  <si>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</si>
  <si>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</si>
  <si>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</si>
  <si>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</si>
  <si>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</si>
  <si>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</si>
  <si>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</si>
  <si>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</si>
  <si>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</si>
  <si>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</si>
  <si>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</si>
  <si>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</si>
  <si>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</si>
  <si>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</si>
  <si>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</si>
  <si>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</si>
  <si>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</si>
  <si>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</si>
  <si>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</si>
  <si>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</si>
  <si>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</si>
  <si>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</si>
  <si>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</si>
  <si>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</si>
  <si>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</si>
  <si>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</si>
  <si>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</si>
  <si>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</si>
  <si>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</si>
  <si>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</si>
  <si>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</si>
  <si>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</si>
  <si>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</si>
  <si>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</si>
  <si>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</si>
  <si>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</si>
  <si>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</si>
  <si>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</si>
  <si>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</si>
  <si>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</si>
  <si>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</si>
  <si>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</si>
  <si>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</si>
  <si>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</si>
  <si>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</si>
  <si>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</si>
  <si>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</si>
  <si>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</si>
  <si>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</si>
  <si>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</si>
  <si>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</si>
  <si>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</si>
  <si>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</si>
  <si>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</si>
  <si>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</si>
  <si>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</si>
  <si>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</si>
  <si>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</si>
  <si>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</si>
  <si>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</si>
  <si>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</si>
  <si>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</si>
  <si>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</si>
  <si>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</si>
  <si>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</si>
  <si>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</si>
  <si>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</si>
  <si>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</si>
  <si>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</si>
  <si>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</si>
  <si>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</si>
  <si>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</si>
  <si>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</si>
  <si>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</si>
  <si>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</si>
  <si>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</si>
  <si>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</si>
  <si>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</si>
  <si>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</si>
  <si>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</si>
  <si>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</si>
  <si>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</si>
  <si>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</si>
  <si>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</si>
  <si>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</si>
  <si>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</si>
  <si>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</si>
  <si>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</si>
  <si>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</si>
  <si>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</si>
  <si>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</si>
  <si>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</si>
  <si>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</si>
  <si>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</si>
  <si>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</si>
  <si>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</si>
  <si>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</si>
  <si>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</si>
  <si>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</si>
  <si>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</si>
  <si>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</si>
  <si>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</si>
  <si>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</si>
  <si>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</si>
  <si>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</si>
  <si>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</si>
  <si>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</si>
  <si>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</si>
  <si>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</si>
  <si>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</si>
  <si>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</si>
  <si>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</si>
  <si>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</si>
  <si>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</si>
  <si>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</si>
  <si>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</si>
  <si>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</si>
  <si>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</si>
  <si>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</si>
  <si>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</si>
  <si>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</si>
  <si>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</si>
  <si>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</si>
  <si>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</si>
  <si>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</si>
  <si>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</si>
  <si>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</si>
  <si>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</si>
  <si>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</si>
  <si>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</si>
  <si>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</si>
  <si>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</si>
  <si>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</si>
  <si>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</si>
  <si>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</si>
  <si>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</si>
  <si>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</si>
  <si>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</si>
  <si>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</si>
  <si>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</si>
  <si>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</si>
  <si>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</si>
  <si>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</si>
  <si>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</si>
  <si>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</si>
  <si>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</si>
  <si>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</si>
  <si>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</si>
  <si>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</si>
  <si>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</si>
  <si>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</si>
  <si>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</si>
  <si>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</si>
  <si>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</si>
  <si>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</si>
  <si>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</si>
  <si>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</si>
  <si>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</si>
  <si>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</si>
  <si>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</si>
  <si>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</si>
  <si>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</si>
  <si>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</si>
  <si>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</si>
  <si>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</si>
  <si>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</si>
  <si>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</si>
  <si>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</si>
  <si>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</si>
  <si>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</si>
  <si>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</si>
  <si>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</si>
  <si>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</si>
  <si>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</si>
  <si>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</si>
  <si>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</si>
  <si>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</si>
  <si>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</si>
  <si>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</si>
  <si>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</si>
  <si>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</si>
  <si>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</si>
  <si>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</si>
  <si>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</si>
  <si>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</si>
  <si>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</si>
  <si>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</si>
  <si>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</si>
  <si>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</si>
  <si>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</si>
  <si>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</si>
  <si>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</si>
  <si>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</si>
  <si>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</si>
  <si>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</si>
  <si>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</si>
  <si>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</si>
  <si>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</si>
  <si>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</si>
  <si>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</si>
  <si>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</si>
  <si>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</si>
  <si>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</si>
  <si>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</si>
  <si>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</si>
  <si>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</si>
  <si>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</si>
  <si>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</si>
  <si>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</si>
  <si>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</si>
  <si>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</si>
  <si>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</si>
  <si>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</si>
  <si>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</si>
  <si>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</si>
  <si>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</si>
  <si>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</si>
  <si>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</si>
  <si>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</si>
  <si>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</si>
  <si>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</si>
  <si>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</si>
  <si>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</si>
  <si>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</si>
  <si>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</si>
  <si>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</si>
  <si>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</si>
  <si>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</si>
  <si>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</si>
  <si>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</si>
  <si>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</si>
  <si>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</si>
  <si>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</si>
  <si>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</si>
  <si>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</si>
  <si>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</si>
  <si>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</si>
  <si>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</si>
  <si>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</si>
  <si>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</si>
  <si>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</si>
  <si>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</si>
  <si>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</si>
  <si>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</si>
  <si>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</si>
  <si>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</si>
  <si>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</si>
  <si>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</si>
  <si>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</si>
  <si>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</si>
  <si>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</si>
  <si>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</si>
  <si>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</si>
  <si>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</si>
  <si>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</si>
  <si>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</si>
  <si>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</si>
  <si>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</si>
  <si>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</si>
  <si>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</si>
  <si>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</si>
  <si>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</si>
  <si>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</si>
  <si>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</si>
  <si>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</si>
  <si>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</si>
  <si>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</si>
  <si>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</si>
  <si>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</si>
  <si>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</si>
  <si>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</si>
  <si>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</si>
  <si>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</si>
  <si>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</si>
  <si>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</si>
  <si>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</si>
  <si>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</si>
  <si>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</si>
  <si>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</si>
  <si>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</si>
  <si>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</si>
  <si>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</si>
  <si>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</si>
  <si>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</si>
  <si>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</si>
  <si>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</si>
  <si>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</si>
  <si>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</si>
  <si>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</si>
  <si>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</si>
  <si>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</si>
  <si>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</si>
  <si>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</si>
  <si>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</si>
  <si>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</si>
  <si>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</si>
  <si>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</si>
  <si>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</si>
  <si>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</si>
  <si>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</si>
  <si>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</si>
  <si>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</si>
  <si>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</si>
  <si>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</si>
  <si>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</si>
  <si>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</si>
  <si>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</si>
  <si>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</si>
  <si>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</si>
  <si>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</si>
  <si>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</si>
  <si>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</si>
  <si>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</si>
  <si>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</si>
  <si>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</si>
  <si>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</si>
  <si>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</si>
  <si>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</si>
  <si>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</si>
  <si>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</si>
  <si>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</si>
  <si>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</si>
  <si>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</si>
  <si>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</si>
  <si>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</si>
  <si>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</si>
  <si>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</si>
  <si>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</si>
  <si>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</si>
  <si>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</si>
  <si>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</si>
  <si>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</si>
  <si>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</si>
  <si>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</si>
  <si>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</si>
  <si>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</si>
  <si>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</si>
  <si>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</si>
  <si>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</si>
  <si>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</si>
  <si>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</si>
  <si>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</si>
  <si>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</si>
  <si>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</si>
  <si>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</si>
  <si>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</si>
  <si>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</si>
  <si>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</si>
  <si>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</si>
  <si>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</si>
  <si>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</si>
  <si>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</si>
  <si>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</si>
  <si>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</si>
  <si>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</si>
  <si>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</si>
  <si>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</si>
  <si>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</si>
  <si>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</si>
  <si>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</si>
  <si>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</si>
  <si>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</si>
  <si>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</si>
  <si>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</si>
  <si>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</si>
  <si>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</si>
  <si>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</si>
  <si>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</si>
  <si>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</si>
  <si>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</si>
  <si>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</si>
  <si>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</si>
  <si>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</si>
  <si>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</si>
  <si>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</si>
  <si>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</si>
  <si>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</si>
  <si>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</si>
  <si>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</si>
  <si>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</si>
  <si>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</si>
  <si>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</si>
  <si>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</si>
  <si>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</si>
  <si>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</si>
  <si>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</si>
  <si>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</si>
  <si>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</si>
  <si>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</si>
  <si>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</si>
  <si>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</si>
  <si>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</si>
  <si>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</si>
  <si>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</si>
  <si>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</si>
  <si>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</si>
  <si>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</si>
  <si>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</si>
  <si>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</si>
  <si>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</si>
  <si>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</si>
  <si>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</si>
  <si>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</si>
  <si>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</si>
  <si>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</si>
  <si>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</si>
  <si>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</si>
  <si>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</si>
  <si>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</si>
  <si>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</si>
  <si>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</si>
  <si>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</si>
  <si>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</si>
  <si>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</si>
  <si>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</si>
  <si>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</si>
  <si>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</si>
  <si>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</si>
  <si>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</si>
  <si>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</si>
  <si>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</si>
  <si>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</si>
  <si>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</si>
  <si>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</si>
  <si>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</si>
  <si>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</si>
  <si>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</si>
  <si>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</si>
  <si>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</si>
  <si>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</si>
  <si>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</si>
  <si>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</si>
  <si>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</si>
  <si>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</si>
  <si>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</si>
  <si>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</si>
  <si>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</si>
  <si>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</si>
  <si>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</si>
  <si>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</si>
  <si>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</si>
  <si>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</si>
  <si>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</si>
  <si>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</si>
  <si>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</si>
  <si>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</si>
  <si>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</si>
  <si>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</si>
  <si>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</si>
  <si>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</si>
  <si>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</si>
  <si>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</si>
  <si>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</si>
  <si>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</si>
  <si>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</si>
  <si>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</si>
  <si>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</si>
  <si>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</si>
  <si>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</si>
  <si>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</si>
  <si>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</si>
  <si>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</si>
  <si>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</si>
  <si>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</si>
  <si>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</si>
  <si>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</si>
  <si>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</si>
  <si>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</si>
  <si>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</si>
  <si>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</si>
  <si>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</si>
  <si>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</si>
  <si>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</si>
  <si>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</si>
  <si>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</si>
  <si>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</si>
  <si>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</si>
  <si>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</si>
  <si>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</si>
  <si>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</si>
  <si>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</si>
  <si>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</si>
  <si>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</si>
  <si>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</si>
  <si>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</si>
  <si>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</si>
  <si>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</si>
  <si>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</si>
  <si>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</si>
  <si>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</si>
  <si>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</si>
  <si>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</si>
  <si>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</si>
  <si>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</si>
  <si>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</si>
  <si>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</si>
  <si>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</si>
  <si>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</si>
  <si>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</si>
  <si>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</si>
  <si>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</si>
  <si>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</si>
  <si>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</si>
  <si>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</si>
  <si>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</si>
  <si>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</si>
  <si>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</si>
  <si>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</si>
  <si>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</si>
  <si>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</si>
  <si>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</si>
  <si>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</si>
  <si>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</si>
  <si>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</si>
  <si>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</si>
  <si>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</si>
  <si>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</si>
  <si>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</si>
  <si>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</si>
  <si>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</si>
  <si>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</si>
  <si>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</si>
  <si>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</si>
  <si>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</si>
  <si>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</si>
  <si>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</si>
  <si>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</si>
  <si>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</si>
  <si>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</si>
  <si>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</si>
  <si>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</si>
  <si>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</si>
  <si>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</si>
  <si>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</si>
  <si>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</si>
  <si>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</si>
  <si>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</si>
  <si>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</si>
  <si>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</si>
  <si>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</si>
  <si>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</si>
  <si>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</si>
  <si>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</si>
  <si>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</si>
  <si>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</si>
  <si>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</si>
  <si>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</si>
  <si>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</si>
  <si>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</si>
  <si>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</si>
  <si>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</si>
  <si>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</si>
  <si>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</si>
  <si>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</si>
  <si>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</si>
  <si>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</si>
  <si>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</si>
  <si>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</si>
  <si>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</si>
  <si>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</si>
  <si>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</si>
  <si>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</si>
  <si>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</si>
  <si>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</si>
  <si>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</si>
  <si>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</si>
  <si>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</si>
  <si>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</si>
  <si>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</si>
  <si>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</si>
  <si>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</si>
  <si>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</si>
  <si>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</si>
  <si>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</si>
  <si>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</si>
  <si>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</si>
  <si>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</si>
  <si>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</si>
  <si>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</si>
  <si>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</si>
  <si>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</si>
  <si>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</si>
  <si>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</si>
  <si>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</si>
  <si>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</si>
  <si>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</si>
  <si>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</si>
  <si>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</si>
  <si>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</si>
  <si>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</si>
  <si>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</si>
  <si>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</si>
  <si>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</si>
  <si>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</si>
  <si>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</si>
  <si>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</si>
  <si>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</si>
  <si>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</si>
  <si>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</si>
  <si>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</si>
  <si>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</si>
  <si>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</si>
  <si>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</si>
  <si>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</si>
  <si>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</si>
  <si>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</si>
  <si>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</si>
  <si>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</si>
  <si>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</si>
  <si>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</si>
  <si>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</si>
  <si>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</si>
  <si>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</si>
  <si>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</si>
  <si>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</si>
  <si>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</si>
  <si>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</si>
  <si>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</si>
  <si>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</si>
  <si>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</si>
  <si>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</si>
  <si>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</si>
  <si>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</si>
  <si>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</si>
  <si>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</si>
  <si>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</si>
  <si>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</si>
  <si>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</si>
  <si>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</si>
  <si>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</si>
  <si>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</si>
  <si>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</si>
  <si>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</si>
  <si>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</si>
  <si>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</si>
  <si>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</si>
  <si>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</si>
  <si>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</si>
  <si>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</si>
  <si>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</si>
  <si>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</si>
  <si>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</si>
  <si>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</si>
  <si>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</si>
  <si>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</si>
  <si>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</si>
  <si>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</si>
  <si>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</si>
  <si>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</si>
  <si>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</si>
  <si>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</si>
  <si>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</si>
  <si>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</si>
  <si>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</si>
  <si>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</si>
  <si>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</si>
  <si>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</si>
  <si>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</si>
  <si>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</si>
  <si>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</si>
  <si>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</si>
  <si>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</si>
  <si>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</si>
  <si>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</si>
  <si>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</si>
  <si>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</si>
  <si>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</si>
  <si>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</si>
  <si>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</si>
  <si>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</si>
  <si>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</si>
  <si>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</si>
  <si>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</si>
  <si>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</si>
  <si>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</si>
  <si>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</si>
  <si>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</si>
  <si>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</si>
  <si>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</si>
  <si>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</si>
  <si>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</si>
  <si>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</si>
  <si>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</si>
  <si>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</si>
  <si>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</si>
  <si>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</si>
  <si>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</si>
  <si>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</si>
  <si>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</si>
  <si>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</si>
  <si>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</si>
  <si>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</si>
  <si>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</si>
  <si>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</si>
  <si>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</si>
  <si>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</si>
  <si>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</si>
  <si>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</si>
  <si>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</si>
  <si>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</si>
  <si>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</si>
  <si>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</si>
  <si>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</si>
  <si>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</si>
  <si>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</si>
  <si>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</si>
  <si>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</si>
  <si>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</si>
  <si>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</si>
  <si>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</si>
  <si>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</si>
  <si>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</si>
  <si>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</si>
  <si>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</si>
  <si>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</si>
  <si>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</si>
  <si>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</si>
  <si>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</si>
  <si>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</si>
  <si>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</si>
  <si>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</si>
  <si>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</si>
  <si>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</si>
  <si>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</si>
  <si>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</si>
  <si>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</si>
  <si>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</si>
  <si>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</si>
  <si>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</si>
  <si>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</si>
  <si>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</si>
  <si>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</si>
  <si>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</si>
  <si>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</si>
  <si>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</si>
  <si>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</si>
  <si>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</si>
  <si>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</si>
  <si>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</si>
  <si>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</si>
  <si>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</si>
  <si>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</si>
  <si>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</si>
  <si>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</si>
  <si>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</si>
  <si>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</si>
  <si>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</si>
  <si>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</si>
  <si>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</si>
  <si>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</si>
  <si>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</si>
  <si>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</si>
  <si>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</si>
  <si>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</si>
  <si>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</si>
  <si>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</si>
  <si>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</si>
  <si>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</si>
  <si>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</si>
  <si>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</si>
  <si>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</si>
  <si>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</si>
  <si>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</si>
  <si>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</si>
  <si>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</si>
  <si>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</si>
  <si>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</si>
  <si>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</si>
  <si>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</si>
  <si>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</si>
  <si>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</si>
  <si>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</si>
  <si>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</si>
  <si>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</si>
  <si>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</si>
  <si>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</si>
  <si>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</si>
  <si>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</si>
  <si>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</si>
  <si>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</si>
  <si>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</si>
  <si>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</si>
  <si>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</si>
  <si>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</si>
  <si>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</si>
  <si>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</si>
  <si>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</si>
  <si>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</si>
  <si>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</si>
  <si>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</si>
  <si>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</si>
  <si>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</si>
  <si>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</si>
  <si>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</si>
  <si>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</si>
  <si>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</si>
  <si>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</si>
  <si>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</si>
  <si>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</si>
  <si>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</si>
  <si>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</si>
  <si>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</si>
  <si>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</si>
  <si>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</si>
  <si>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</si>
  <si>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</si>
  <si>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</si>
  <si>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</si>
  <si>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</si>
  <si>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</si>
  <si>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</si>
  <si>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</si>
  <si>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</si>
  <si>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</si>
  <si>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</si>
  <si>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</si>
  <si>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</si>
  <si>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</si>
  <si>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</si>
  <si>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</si>
  <si>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</si>
  <si>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</si>
  <si>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</si>
  <si>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</si>
  <si>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</si>
  <si>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</si>
  <si>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</si>
  <si>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</si>
  <si>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</si>
  <si>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</si>
  <si>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</si>
  <si>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</si>
  <si>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</si>
  <si>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</si>
  <si>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</si>
  <si>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</si>
  <si>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</si>
  <si>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</si>
  <si>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</si>
  <si>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</si>
  <si>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</si>
  <si>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</si>
  <si>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</si>
  <si>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</si>
  <si>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</si>
  <si>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</si>
  <si>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</si>
  <si>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</si>
  <si>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</si>
  <si>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</si>
  <si>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</si>
  <si>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</si>
  <si>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</si>
  <si>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</si>
  <si>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</si>
  <si>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</si>
  <si>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</si>
  <si>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</si>
  <si>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</si>
  <si>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</si>
  <si>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</si>
  <si>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</si>
  <si>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</si>
  <si>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</si>
  <si>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</si>
  <si>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</si>
  <si>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</si>
  <si>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</si>
  <si>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</si>
  <si>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</si>
  <si>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</si>
  <si>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</si>
  <si>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</si>
  <si>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</si>
  <si>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</si>
  <si>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</si>
  <si>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</si>
  <si>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</si>
  <si>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</si>
  <si>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</si>
  <si>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</si>
  <si>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</si>
  <si>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</si>
  <si>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</si>
  <si>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</si>
  <si>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</si>
  <si>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</si>
  <si>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</si>
  <si>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</si>
  <si>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</si>
  <si>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</si>
  <si>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</si>
  <si>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</si>
  <si>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</si>
  <si>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</si>
  <si>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</si>
  <si>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</si>
  <si>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</si>
  <si>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</si>
  <si>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</si>
  <si>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</si>
  <si>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</si>
  <si>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</si>
  <si>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</si>
  <si>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</si>
  <si>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</si>
  <si>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</si>
  <si>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</si>
  <si>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</si>
  <si>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</si>
  <si>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</si>
  <si>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</si>
  <si>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</si>
  <si>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</si>
  <si>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</si>
  <si>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</si>
  <si>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</si>
  <si>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</si>
  <si>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</si>
  <si>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</si>
  <si>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</si>
  <si>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</si>
  <si>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</si>
  <si>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</si>
  <si>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</si>
  <si>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</si>
  <si>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</si>
  <si>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</si>
  <si>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</si>
  <si>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</si>
  <si>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</si>
  <si>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</si>
  <si>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</si>
  <si>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</si>
  <si>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</si>
  <si>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</si>
  <si>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</si>
  <si>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</si>
  <si>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</si>
  <si>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</si>
  <si>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</si>
  <si>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</si>
  <si>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</si>
  <si>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</si>
  <si>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</si>
  <si>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</si>
  <si>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</si>
  <si>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</si>
  <si>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</si>
  <si>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</si>
  <si>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</si>
  <si>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</si>
  <si>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</si>
  <si>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</si>
  <si>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</si>
  <si>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</si>
  <si>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</si>
  <si>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</si>
  <si>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</si>
  <si>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</si>
  <si>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</si>
  <si>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</si>
  <si>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</si>
  <si>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</si>
  <si>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</si>
  <si>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</si>
  <si>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</si>
  <si>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</si>
  <si>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</si>
  <si>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</si>
  <si>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</si>
  <si>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</si>
  <si>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</si>
  <si>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</si>
  <si>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</si>
  <si>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</si>
  <si>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</si>
  <si>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</si>
  <si>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</si>
  <si>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</si>
  <si>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</si>
  <si>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</si>
  <si>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</si>
  <si>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</si>
  <si>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</si>
  <si>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</si>
  <si>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</si>
  <si>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</si>
  <si>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</si>
  <si>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</si>
  <si>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</si>
  <si>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</si>
  <si>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</si>
  <si>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</si>
  <si>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</si>
  <si>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</si>
  <si>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</si>
  <si>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</si>
  <si>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</si>
  <si>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</si>
  <si>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</si>
  <si>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</si>
  <si>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</si>
  <si>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</si>
  <si>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</si>
  <si>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</si>
  <si>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</si>
  <si>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</si>
  <si>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</si>
  <si>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</si>
  <si>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</si>
  <si>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</si>
  <si>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</si>
  <si>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</si>
  <si>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</si>
  <si>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</si>
  <si>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</si>
  <si>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</si>
  <si>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</si>
  <si>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</si>
  <si>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</si>
  <si>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</si>
  <si>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</si>
  <si>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</si>
  <si>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</si>
  <si>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</si>
  <si>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</si>
  <si>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</si>
  <si>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</si>
  <si>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</si>
  <si>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</si>
  <si>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</si>
  <si>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</si>
  <si>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</si>
  <si>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</si>
  <si>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</si>
  <si>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</si>
  <si>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</si>
  <si>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</si>
  <si>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</si>
  <si>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</si>
  <si>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</si>
  <si>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</si>
  <si>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</si>
  <si>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</si>
  <si>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</si>
  <si>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</si>
  <si>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</si>
  <si>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</si>
  <si>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</si>
  <si>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</si>
  <si>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</si>
  <si>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</si>
  <si>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</si>
  <si>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</si>
  <si>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</si>
  <si>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</si>
  <si>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</si>
  <si>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</si>
  <si>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</si>
  <si>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</si>
  <si>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</si>
  <si>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</si>
  <si>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</si>
  <si>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</si>
  <si>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</si>
  <si>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</si>
  <si>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</si>
  <si>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</si>
  <si>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</si>
  <si>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</si>
  <si>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</si>
  <si>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</si>
  <si>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</si>
  <si>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</si>
  <si>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</si>
  <si>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</si>
  <si>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</si>
  <si>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</si>
  <si>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</si>
  <si>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</si>
  <si>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</si>
  <si>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</si>
  <si>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</si>
  <si>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</si>
  <si>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</si>
  <si>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</si>
  <si>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</si>
  <si>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</si>
  <si>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</si>
  <si>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</si>
  <si>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</si>
  <si>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</si>
  <si>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</si>
  <si>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</si>
  <si>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</si>
  <si>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</si>
  <si>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</si>
  <si>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</si>
  <si>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</si>
  <si>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</si>
  <si>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</si>
  <si>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</si>
  <si>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</si>
  <si>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</si>
  <si>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</si>
  <si>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</si>
  <si>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</si>
  <si>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</si>
  <si>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</si>
  <si>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</si>
  <si>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</si>
  <si>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</si>
  <si>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</si>
  <si>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</si>
  <si>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</si>
  <si>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</si>
  <si>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</si>
  <si>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</si>
  <si>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</si>
  <si>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</si>
  <si>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</si>
  <si>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</si>
  <si>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</si>
  <si>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</si>
  <si>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</si>
  <si>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</si>
  <si>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</si>
  <si>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</si>
  <si>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</si>
  <si>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</si>
  <si>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</si>
  <si>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</si>
  <si>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</si>
  <si>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</si>
  <si>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</si>
  <si>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</si>
  <si>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</si>
  <si>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</si>
  <si>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</si>
  <si>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</si>
  <si>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</si>
  <si>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</si>
  <si>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</si>
  <si>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</si>
  <si>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</si>
  <si>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</si>
  <si>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</si>
  <si>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</si>
  <si>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</si>
  <si>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</si>
  <si>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</si>
  <si>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</si>
  <si>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</si>
  <si>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</si>
  <si>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</si>
  <si>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</si>
  <si>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</si>
  <si>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</si>
  <si>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</si>
  <si>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</si>
  <si>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</si>
  <si>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</si>
  <si>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</si>
  <si>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</si>
  <si>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</si>
  <si>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</si>
  <si>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</si>
  <si>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</si>
  <si>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</si>
  <si>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</si>
  <si>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</si>
  <si>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</si>
  <si>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</si>
  <si>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</si>
  <si>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</si>
  <si>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</si>
  <si>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</si>
  <si>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</si>
  <si>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</si>
  <si>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</si>
  <si>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</si>
  <si>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</si>
  <si>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</si>
  <si>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</si>
  <si>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</si>
  <si>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</si>
  <si>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</si>
  <si>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</si>
  <si>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</si>
  <si>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</si>
  <si>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</si>
  <si>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</si>
  <si>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</si>
  <si>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</si>
  <si>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</si>
  <si>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</si>
  <si>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</si>
  <si>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</si>
  <si>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</si>
  <si>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</si>
  <si>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</si>
  <si>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</si>
  <si>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</si>
  <si>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</si>
  <si>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</si>
  <si>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</si>
  <si>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</si>
  <si>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</si>
  <si>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</si>
  <si>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</si>
  <si>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</si>
  <si>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</si>
  <si>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</si>
  <si>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</si>
  <si>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</si>
  <si>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</si>
  <si>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</si>
  <si>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</si>
  <si>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</si>
  <si>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</si>
  <si>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</si>
  <si>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</si>
  <si>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</si>
  <si>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</si>
  <si>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</si>
  <si>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</si>
  <si>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</si>
  <si>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</si>
  <si>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</si>
  <si>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</si>
  <si>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</si>
  <si>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</si>
  <si>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</si>
  <si>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</si>
  <si>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</si>
  <si>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</si>
  <si>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</si>
  <si>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</si>
  <si>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</si>
  <si>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</si>
  <si>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</si>
  <si>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</si>
  <si>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</si>
  <si>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</si>
  <si>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</si>
  <si>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</si>
  <si>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</si>
  <si>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</si>
  <si>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</si>
  <si>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</si>
  <si>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</si>
  <si>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</si>
  <si>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</si>
  <si>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</si>
  <si>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</si>
  <si>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</si>
  <si>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</si>
  <si>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</si>
  <si>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</si>
  <si>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</si>
  <si>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</si>
  <si>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</si>
  <si>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</si>
  <si>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</si>
  <si>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</si>
  <si>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</si>
  <si>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</si>
  <si>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</si>
  <si>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</si>
  <si>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</si>
  <si>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</si>
  <si>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</si>
  <si>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</si>
  <si>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</si>
  <si>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</si>
  <si>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</si>
  <si>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</si>
  <si>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</si>
  <si>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</si>
  <si>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</si>
  <si>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</si>
  <si>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</si>
  <si>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</si>
  <si>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</si>
  <si>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</si>
  <si>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</si>
  <si>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</si>
  <si>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</si>
  <si>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</si>
  <si>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</si>
  <si>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</si>
  <si>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</si>
  <si>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</si>
  <si>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</si>
  <si>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</si>
  <si>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</si>
  <si>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</si>
  <si>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</si>
  <si>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</si>
  <si>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</si>
  <si>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</si>
  <si>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</si>
  <si>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</si>
  <si>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</si>
  <si>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</si>
  <si>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</si>
  <si>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</si>
  <si>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</si>
  <si>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</si>
  <si>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</si>
  <si>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</si>
  <si>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</si>
  <si>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</si>
  <si>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</si>
  <si>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</si>
  <si>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</si>
  <si>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</si>
  <si>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</si>
  <si>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</si>
  <si>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</si>
  <si>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</si>
  <si>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</si>
  <si>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</si>
  <si>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</si>
  <si>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</si>
  <si>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</si>
  <si>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</si>
  <si>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</si>
  <si>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</si>
  <si>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</si>
  <si>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</si>
  <si>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</si>
  <si>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</si>
  <si>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</si>
  <si>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</si>
  <si>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</si>
  <si>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</si>
  <si>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</si>
  <si>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</si>
  <si>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</si>
  <si>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</si>
  <si>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</si>
  <si>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</si>
  <si>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</si>
  <si>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</si>
  <si>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</si>
  <si>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</si>
  <si>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</si>
  <si>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</si>
  <si>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</si>
  <si>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</si>
  <si>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</si>
  <si>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</si>
  <si>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</si>
  <si>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</si>
  <si>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</si>
  <si>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</si>
  <si>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</si>
  <si>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</si>
  <si>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</si>
  <si>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</si>
  <si>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</si>
  <si>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</si>
  <si>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</si>
  <si>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</si>
  <si>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</si>
  <si>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</si>
  <si>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</si>
  <si>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</si>
  <si>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</si>
  <si>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</si>
  <si>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</si>
  <si>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</si>
  <si>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</si>
  <si>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</si>
  <si>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</si>
  <si>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</si>
  <si>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</si>
  <si>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</si>
  <si>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</si>
  <si>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</si>
  <si>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</si>
  <si>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</si>
  <si>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</si>
  <si>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</si>
  <si>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</si>
  <si>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</si>
  <si>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</si>
  <si>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</si>
  <si>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</si>
  <si>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</si>
  <si>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</si>
  <si>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</si>
  <si>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</si>
  <si>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</si>
  <si>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</si>
  <si>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</si>
  <si>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</si>
  <si>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</si>
  <si>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</si>
  <si>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</si>
  <si>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</si>
  <si>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</si>
  <si>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</si>
  <si>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</si>
  <si>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</si>
  <si>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</si>
  <si>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</si>
  <si>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</si>
  <si>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</si>
  <si>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</si>
  <si>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</si>
  <si>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</si>
  <si>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</si>
  <si>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</si>
  <si>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</si>
  <si>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</si>
  <si>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</si>
  <si>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</si>
  <si>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</si>
  <si>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</si>
  <si>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</si>
  <si>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</si>
  <si>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</si>
  <si>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</si>
  <si>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</si>
  <si>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</si>
  <si>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</si>
  <si>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</si>
  <si>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</si>
  <si>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</si>
  <si>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</si>
  <si>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</si>
  <si>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</si>
  <si>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</si>
  <si>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</si>
  <si>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</si>
  <si>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</si>
  <si>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</si>
  <si>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</si>
  <si>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</si>
  <si>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</si>
  <si>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</si>
  <si>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</si>
  <si>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</si>
  <si>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</si>
  <si>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</si>
  <si>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</si>
  <si>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</si>
  <si>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</si>
  <si>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</si>
  <si>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</si>
  <si>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</si>
  <si>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</si>
  <si>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</si>
  <si>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</si>
  <si>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</si>
  <si>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</si>
  <si>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</si>
  <si>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</si>
  <si>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</si>
  <si>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</si>
  <si>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</si>
  <si>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</si>
  <si>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</si>
  <si>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</si>
  <si>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</si>
  <si>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</si>
  <si>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</si>
  <si>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</si>
  <si>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</si>
  <si>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</si>
  <si>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</si>
  <si>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</si>
  <si>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</si>
  <si>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</si>
  <si>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</si>
  <si>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</si>
  <si>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</si>
  <si>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</si>
  <si>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</si>
  <si>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</si>
  <si>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</si>
  <si>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</si>
  <si>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</si>
  <si>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</si>
  <si>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</si>
  <si>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</si>
  <si>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</si>
  <si>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</si>
  <si>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</si>
  <si>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</si>
  <si>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</si>
  <si>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</si>
  <si>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</si>
  <si>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</si>
  <si>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</si>
  <si>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</si>
  <si>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</si>
  <si>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</si>
  <si>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</si>
  <si>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</si>
  <si>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</si>
  <si>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</si>
  <si>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</si>
  <si>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</si>
  <si>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</si>
  <si>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</si>
  <si>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</si>
  <si>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</si>
  <si>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</si>
  <si>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</si>
  <si>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</si>
  <si>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</si>
  <si>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</si>
  <si>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</si>
  <si>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</si>
  <si>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</si>
  <si>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</si>
  <si>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</si>
  <si>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</si>
  <si>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</si>
  <si>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</si>
  <si>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</si>
  <si>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</si>
  <si>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</si>
  <si>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</si>
  <si>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</si>
  <si>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</si>
  <si>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</si>
  <si>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</si>
  <si>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</si>
  <si>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</si>
  <si>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</si>
  <si>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</si>
  <si>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</si>
  <si>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</si>
  <si>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</si>
  <si>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</si>
  <si>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</si>
  <si>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</si>
  <si>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</si>
  <si>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</si>
  <si>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</si>
  <si>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</si>
  <si>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</si>
  <si>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</si>
  <si>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</si>
  <si>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</si>
  <si>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</si>
  <si>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</si>
  <si>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</si>
  <si>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</si>
  <si>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</si>
  <si>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</si>
  <si>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</si>
  <si>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</si>
  <si>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</si>
  <si>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</si>
  <si>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</si>
  <si>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</si>
  <si>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</si>
  <si>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</si>
  <si>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</si>
  <si>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</si>
  <si>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</si>
  <si>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</si>
  <si>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</si>
  <si>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</si>
  <si>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</si>
  <si>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</si>
  <si>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</si>
  <si>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</si>
  <si>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</si>
  <si>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</si>
  <si>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</si>
  <si>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</si>
  <si>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</si>
  <si>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</si>
  <si>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</si>
  <si>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</si>
  <si>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</si>
  <si>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</si>
  <si>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</si>
  <si>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</si>
  <si>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</si>
  <si>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</si>
  <si>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</si>
  <si>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</si>
  <si>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</si>
  <si>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</si>
  <si>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</si>
  <si>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</si>
  <si>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</si>
  <si>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</si>
  <si>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</si>
  <si>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</si>
  <si>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</si>
  <si>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</si>
  <si>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</si>
  <si>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</si>
  <si>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</si>
  <si>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</si>
  <si>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</si>
  <si>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</si>
  <si>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</si>
  <si>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</si>
  <si>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</si>
  <si>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</si>
  <si>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</si>
  <si>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</si>
  <si>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</si>
  <si>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</si>
  <si>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</si>
  <si>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</si>
  <si>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</si>
  <si>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</si>
  <si>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</si>
  <si>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</si>
  <si>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</si>
  <si>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</si>
  <si>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</si>
  <si>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</si>
  <si>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</si>
  <si>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</si>
  <si>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</si>
  <si>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</si>
  <si>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</si>
  <si>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</si>
  <si>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</si>
  <si>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</si>
  <si>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</si>
  <si>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</si>
  <si>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</si>
  <si>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</si>
  <si>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</si>
  <si>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</si>
  <si>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</si>
  <si>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</si>
  <si>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</si>
  <si>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</si>
  <si>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</si>
  <si>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</si>
  <si>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</si>
  <si>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</si>
  <si>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</si>
  <si>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</si>
  <si>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</si>
  <si>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</si>
  <si>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</si>
  <si>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</si>
  <si>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</si>
  <si>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</si>
  <si>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</si>
  <si>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</si>
  <si>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</si>
  <si>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</si>
  <si>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</si>
  <si>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</si>
  <si>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</si>
  <si>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</si>
  <si>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</si>
  <si>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</si>
  <si>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</si>
  <si>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</si>
  <si>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</si>
  <si>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</si>
  <si>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</si>
  <si>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</si>
  <si>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</si>
  <si>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</si>
  <si>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</si>
  <si>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</si>
  <si>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</si>
  <si>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</si>
  <si>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</si>
  <si>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</si>
  <si>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</si>
  <si>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</si>
  <si>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</si>
  <si>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</si>
  <si>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</si>
  <si>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</si>
  <si>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</si>
  <si>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</si>
  <si>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</si>
  <si>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</si>
  <si>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</si>
  <si>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</si>
  <si>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</si>
  <si>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</si>
  <si>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</si>
  <si>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</si>
  <si>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</si>
  <si>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</si>
  <si>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</si>
  <si>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</si>
  <si>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</si>
  <si>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</si>
  <si>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</si>
  <si>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</si>
  <si>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</si>
  <si>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</si>
  <si>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</si>
  <si>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</si>
  <si>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</si>
  <si>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</si>
  <si>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</si>
  <si>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</si>
  <si>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</si>
  <si>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</si>
  <si>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</si>
  <si>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</si>
  <si>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</si>
  <si>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</si>
  <si>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</si>
  <si>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</si>
  <si>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</si>
  <si>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</si>
  <si>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</si>
  <si>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</si>
  <si>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</si>
  <si>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</si>
  <si>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</si>
  <si>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</si>
  <si>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</si>
  <si>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</si>
  <si>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</si>
  <si>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</si>
  <si>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</si>
  <si>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</si>
  <si>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</si>
  <si>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</si>
  <si>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</si>
  <si>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</si>
  <si>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</si>
  <si>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</si>
  <si>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</si>
  <si>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</si>
  <si>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</si>
  <si>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</si>
  <si>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</si>
  <si>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</si>
  <si>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</si>
  <si>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</si>
  <si>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</si>
  <si>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</si>
  <si>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</si>
  <si>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</si>
  <si>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</si>
  <si>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</si>
  <si>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</si>
  <si>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</si>
  <si>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</si>
  <si>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</si>
  <si>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</si>
  <si>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</si>
  <si>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</si>
  <si>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</si>
  <si>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</si>
  <si>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</si>
  <si>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</si>
  <si>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</si>
  <si>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</si>
  <si>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</si>
  <si>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</si>
  <si>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</si>
  <si>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</si>
  <si>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</si>
  <si>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</si>
  <si>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</si>
  <si>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</si>
  <si>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</si>
  <si>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</si>
  <si>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</si>
  <si>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</si>
  <si>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</si>
  <si>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</si>
  <si>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</si>
  <si>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</si>
  <si>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</si>
  <si>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</si>
  <si>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</si>
  <si>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</si>
  <si>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</si>
  <si>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</si>
  <si>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</si>
  <si>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</si>
  <si>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</si>
  <si>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</si>
  <si>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</si>
  <si>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</si>
  <si>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</si>
  <si>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</si>
  <si>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</si>
  <si>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</si>
  <si>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</si>
  <si>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</si>
  <si>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</si>
  <si>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</si>
  <si>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</si>
  <si>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</si>
  <si>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</si>
  <si>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</si>
  <si>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</si>
  <si>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</si>
  <si>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</si>
  <si>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</si>
  <si>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</si>
  <si>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</si>
  <si>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</si>
  <si>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</si>
  <si>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</si>
  <si>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</si>
  <si>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</si>
  <si>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</si>
  <si>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</si>
  <si>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</si>
  <si>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</si>
  <si>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</si>
  <si>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</si>
  <si>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</si>
  <si>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</si>
  <si>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</si>
  <si>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</si>
  <si>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</si>
  <si>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</si>
  <si>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</si>
  <si>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</si>
  <si>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</si>
  <si>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</si>
  <si>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</si>
  <si>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</si>
  <si>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</si>
  <si>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</si>
  <si>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</si>
  <si>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</si>
  <si>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</si>
  <si>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</si>
  <si>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</si>
  <si>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</si>
  <si>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</si>
  <si>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</si>
  <si>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</si>
  <si>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</si>
  <si>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</si>
  <si>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</si>
  <si>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</si>
  <si>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</si>
  <si>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</si>
  <si>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</si>
  <si>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</si>
  <si>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</si>
  <si>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</si>
  <si>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</si>
  <si>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</si>
  <si>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</si>
  <si>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</si>
  <si>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</si>
  <si>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</si>
  <si>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</si>
  <si>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</si>
  <si>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</si>
  <si>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</si>
  <si>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</si>
  <si>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</si>
  <si>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</si>
  <si>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</si>
  <si>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</si>
  <si>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</si>
  <si>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</si>
  <si>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</si>
  <si>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</si>
  <si>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</si>
  <si>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</si>
  <si>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</si>
  <si>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</si>
  <si>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</si>
  <si>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</si>
  <si>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</si>
  <si>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</si>
  <si>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</si>
  <si>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</si>
  <si>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</si>
  <si>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</si>
  <si>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</si>
  <si>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</si>
  <si>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</si>
  <si>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</si>
  <si>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</si>
  <si>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</si>
  <si>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</si>
  <si>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</si>
  <si>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</si>
  <si>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</si>
  <si>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</si>
  <si>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</si>
  <si>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</si>
  <si>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</si>
  <si>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</si>
  <si>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</si>
  <si>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</si>
  <si>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</si>
  <si>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</si>
  <si>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</si>
  <si>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</si>
  <si>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</si>
  <si>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</si>
  <si>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</si>
  <si>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</si>
  <si>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</si>
  <si>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</si>
  <si>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</si>
  <si>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</si>
  <si>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</si>
  <si>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</si>
  <si>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</si>
  <si>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</si>
  <si>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</si>
  <si>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</si>
  <si>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</si>
  <si>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</si>
  <si>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</si>
  <si>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</si>
  <si>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</si>
  <si>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</si>
  <si>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</si>
  <si>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</si>
  <si>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</si>
  <si>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</si>
  <si>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PCM-20251026-00000636</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</si>
  <si>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</si>
  <si>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</si>
  <si>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</si>
  <si>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</si>
  <si>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</si>
  <si>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</si>
  <si>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</si>
  <si>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</si>
  <si>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Mak6085 WM site located inside tunnel. DC box fell down from the wall. Team is at site and checking the issue.</t>
  </si>
  <si>
    <t>PCM-20251026-00000210</t>
  </si>
  <si>
    <t>5g cell down due to rectifier module faulty, rectifier module under repair arrangement</t>
  </si>
  <si>
    <t>No PCM</t>
  </si>
  <si>
    <t>KMS0473 before there was access issue as door was locked,
Saudi coordinator engaged and access granted, team found sceco issue and now sceco team at site working
Team unable to connect pg as rooftop site and sceco team working at Meter / main MDB</t>
  </si>
  <si>
    <t>PCM-20251025-00000406</t>
  </si>
  <si>
    <t xml:space="preserve">	
2025-10-26 07:50:22</t>
  </si>
  <si>
    <t>ETA 40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</si>
</sst>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165" fontId="22" fillId="0" borderId="9" xfId="0" applyNumberFormat="1" applyFont="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4" totalsRowShown="0" headerRowDxfId="157" dataDxfId="156" headerRowBorderDxfId="154" tableBorderDxfId="155" totalsRowBorderDxfId="153">
  <autoFilter ref="A1:CJ2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293.42866388888797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12.933675462962128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45956.377089814814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45956.377089814814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45956.377089814814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45956.377089814814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45956.377089814814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45956.377089814814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45956.377089814814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45956.377089814814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45956.377089814814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45956.377089814814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45956.377089814814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45956.377089814814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45956.377089814814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45956.377089814814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45956.377089814814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45956.377089814814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45956.377089814814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45956.377089814814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45956.377089814814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45956.377089814814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45956.377089814814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45956.377089814814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45956.377089814814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45956.377089814814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45956.377089814814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45956.377089814814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45956.377089814814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45956.377089814814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45956.377089814814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45956.377089814814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45956.377089814814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45956.377089814814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45956.377089814814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45956.377089814814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45956.377089814814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45956.377089814814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45956.377089814814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45956.377089814814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45956.377089814814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45956.377089814814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45956.377089814814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45956.377089814814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45956.377089814814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45956.377089814814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45956.377089814814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45956.377089814814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45956.377089814814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45956.377089814814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45956.377089814814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45956.377089814814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45956.377089814814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45956.377089814814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45956.377089814814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45956.377089814814</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45956.377089814814</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07C4675A-5CC0-4479-B7B0-325103E8D854}"/>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131.37725185185263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11.881314351849142</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45956.377089814814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45956.377089814814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45956.377089814814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45956.377089814814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45956.377089814814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45956.377089814814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45956.377089583337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45956.377089583337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45956.377089583337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45956.377089583337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45956.377089583337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45956.377089583337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45956.377089583337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45956.377089583337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45956.377089583337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45956.377089583337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45956.377089583337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45956.377089583337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45956.377089583337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45956.377089583337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45956.377089583337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45956.377089583337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45956.377089583337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45956.377089583337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45956.377089583337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45956.377089583337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45956.377089583337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45956.377089583337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45956.377089583337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45956.377089583337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45956.377089583337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45956.377089583337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45956.377089583337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45956.377089583337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45956.377089583337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45956.377089583337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45956.377089583337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45956.377089583337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45956.377089583337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45956.377089583337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45956.377089583337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45956.377089583337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45956.377089583337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45956.377089583337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45956.377089583337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45956.377089583337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45956.377089583337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45956.377089583337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45956.377089583337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45956.377089583337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45956.377089583337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45956.377089583337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45956.377089583337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45956.377089583337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45956.377089583337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45956.377089583337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45956.377089583337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45956.377089583337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45956.377089583337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45956.377089583337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45956.377089583337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45956.377089583337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45956.377089583337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45956.377089583337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45956.377089583337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45956.377089583337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45956.377089583337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45956.377089583337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45956.377089583337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45956.377089583337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45956.377089583337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45956.377089583337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45956.377089583337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45956.377089583337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45956.377089583337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61"/>
      <c r="B80" s="162" t="str">
        <f>IFERROR(VLOOKUP(D80,DB!A:K,11,0),"")</f>
        <v/>
      </c>
      <c r="C80" s="162"/>
      <c r="D80" s="162"/>
      <c r="E80" s="163"/>
      <c r="F80" s="164"/>
      <c r="G80" s="165">
        <f ca="1">IFERROR(NOW()-F80,"-")</f>
        <v>45956.377089583337</v>
      </c>
      <c r="H80" s="164"/>
      <c r="I80" s="162" t="str">
        <f>IFERROR(VLOOKUP(D80,DB!A:F,6,0),"")</f>
        <v/>
      </c>
      <c r="J80" s="162" t="str">
        <f>IFERROR(VLOOKUP(D80,DB!A:G,7,0),"")</f>
        <v/>
      </c>
      <c r="K80" s="166"/>
      <c r="L80" s="162" t="str">
        <f>IFERROR(VLOOKUP(D80,DB!A:I,9,0),"")</f>
        <v/>
      </c>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c r="BQ80" s="162"/>
      <c r="BR80" s="162"/>
      <c r="BS80" s="162"/>
      <c r="BT80" s="162"/>
      <c r="BU80" s="162"/>
      <c r="BV80" s="162"/>
      <c r="BW80" s="162"/>
      <c r="BX80" s="162"/>
      <c r="BY80" s="162"/>
      <c r="BZ80" s="162"/>
      <c r="CA80" s="162"/>
      <c r="CB80" s="162"/>
      <c r="CC80" s="162"/>
      <c r="CD80" s="162"/>
      <c r="CE80" s="162"/>
      <c r="CF80" s="162"/>
      <c r="CG80" s="162"/>
      <c r="CH80" s="162"/>
      <c r="CI80" s="162"/>
      <c r="CJ80" s="167"/>
    </row>
    <row r="81" spans="1:88" ht="31.5" customHeight="1">
      <c r="A81" s="113"/>
      <c r="B81" s="18" t="str">
        <f>IFERROR(VLOOKUP(D81,DB!A:K,11,0),"")</f>
        <v/>
      </c>
      <c r="C81" s="18"/>
      <c r="D81" s="18"/>
      <c r="E81" s="114"/>
      <c r="F81" s="115"/>
      <c r="G81" s="116">
        <f ca="1">IFERROR(NOW()-F81,"-")</f>
        <v>45956.377089583337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45956.377089583337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45956.377089583337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45956.377089583337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45956.377089583337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45956.377089583337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45956.377089583337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45956.377089583337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45956.377089583337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45956.377089583337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45956.377089583337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45956.377089583337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45956.377089583337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45956.377089583337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45956.377089583337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45956.377089583337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45956.377089583337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45956.377089583337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45956.377089583337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45956.377089583337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45956.377089583337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45956.377089583337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45956.377089583337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45956.377089583337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45956.377089583337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45956.377089583337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45956.377089583337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45956.377089583337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45956.377089583337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45956.377089583337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45956.377089583337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45956.377089583337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45956.377089583337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45956.377089583337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45956.377089583337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45956.377089583337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45956.377089583337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45956.377089583337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45956.377089583337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45956.377089583337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45956.377089583337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45956.377089583337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45956.377089583337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45956.377089583337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45956.377089583337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45956.377089583337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45956.377089583337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45956.377089583337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45956.377089583337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45956.377089583337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45956.377089583337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45956.377089583337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45956.377089583337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45956.377089583337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45956.377089583337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45956.377089583337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45956.377089583337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45956.377089583337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45956.377089583337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45956.377089583337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45956.377089583337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45956.377089583337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45956.377089583337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45956.377089583337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45956.377089583337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45956.377089583337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45956.377089583337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45956.377089583337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45956.377089583337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45956.377089583337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45956.377089583337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45956.377089583337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45956.377089583337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45956.377089583337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45956.377089583337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45956.377089583337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45956.377089583337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45956.377089583337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45956.377089583337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45956.377089583337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45956.377089583337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45956.377089583337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45956.377089583337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45956.377089583337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45956.377089583337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45956.377089583337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45956.377089583337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45956.377089583337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45956.377089583337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45956.377089583337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45956.377089583337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45956.377089583337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45956.377089583337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45956.377089583337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45956.377089583337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45956.377089583337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45956.377089583337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45956.377089583337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45956.377089583337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45956.377089583337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45956.377089583337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45956.377089583337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45956.377089583337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45956.377089583337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45956.377089583337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45956.377089583337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45956.377089583337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45956.377089583337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45956.377089583337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45956.377089583337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45956.377089583337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45956.377089583337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45956.377089583337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45956.377089583337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45956.377089583337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45956.377089583337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45956.377089583337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45956.377089583337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45956.377089583337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45956.377089583337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45956.377089583337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45956.377089583337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45956.377089583337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45956.377089583337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45956.377089583337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45956.377089583337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45956.377089583337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45956.377089583337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45956.377089583337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45956.377089583337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45956.377089583337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45956.377089583337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45956.377089583337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45956.377089583337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45956.377089583337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45956.377089583337</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45956.377089583337</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45956.377089583337</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45956.377089583337</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45956.377089583337</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45956.377089583337</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45956.377089583337</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45956.377089583337</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61"/>
      <c r="B224" s="162" t="str">
        <f>IFERROR(VLOOKUP(D224,DB!A:K,11,0),"")</f>
        <v/>
      </c>
      <c r="C224" s="162"/>
      <c r="D224" s="162"/>
      <c r="E224" s="163"/>
      <c r="F224" s="164"/>
      <c r="G224" s="165">
        <f ca="1">IFERROR(NOW()-F224,"-")</f>
        <v>45956.377089583337</v>
      </c>
      <c r="H224" s="164"/>
      <c r="I224" s="162" t="str">
        <f>IFERROR(VLOOKUP(D224,DB!A:F,6,0),"")</f>
        <v/>
      </c>
      <c r="J224" s="162" t="str">
        <f>IFERROR(VLOOKUP(D224,DB!A:G,7,0),"")</f>
        <v/>
      </c>
      <c r="K224" s="166"/>
      <c r="L224" s="162" t="str">
        <f>IFERROR(VLOOKUP(D224,DB!A:I,9,0),"")</f>
        <v/>
      </c>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162"/>
      <c r="BW224" s="162"/>
      <c r="BX224" s="162"/>
      <c r="BY224" s="162"/>
      <c r="BZ224" s="162"/>
      <c r="CA224" s="162"/>
      <c r="CB224" s="162"/>
      <c r="CC224" s="162"/>
      <c r="CD224" s="162"/>
      <c r="CE224" s="162"/>
      <c r="CF224" s="162"/>
      <c r="CG224" s="162"/>
      <c r="CH224" s="162"/>
      <c r="CI224" s="162"/>
      <c r="CJ224" s="167"/>
    </row>
  </sheetData>
  <dataValidations count="2">
    <dataValidation allowBlank="1" showInputMessage="1" showErrorMessage="1" sqref="E1" xr:uid="{4D935161-CDD3-4592-B877-3FB59C99E142}"/>
    <dataValidation type="list" allowBlank="1" showInputMessage="1" showErrorMessage="1" sqref="E3:E2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45956.377089814814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45956.377089814814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45956.377089814814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45956.377089814814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45956.377089814814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45956.377089814814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45956.377089814814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45956.377089814814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45956.377089814814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45956.377089814814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45956.377089814814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45956.377089814814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45956.377089814814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45956.377089814814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45956.377089814814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45956.377089814814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45956.377089814814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45956.377089814814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45956.377089814814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45956.377089814814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45956.377089814814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45956.377089814814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45956.377089814814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45956.377089814814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45956.377089814814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45956.377089814814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45956.377089814814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45956.377089814814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45956.377089814814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45956.377089814814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45956.377089814814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45956.377089814814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45956.377089814814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45956.377089814814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45956.377089814814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45956.377089814814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45956.377089814814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45956.377089814814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45956.377089814814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45956.377089814814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45956.377089814814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45956.377089814814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45956.377089814814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45956.377089814814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45956.377089814814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45956.377089814814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45956.377089814814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45956.377089814814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45956.377089814814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45956.377089814814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45956.377089814814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45956.377089814814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45956.377089814814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45956.377089814814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45956.377089814814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45956.377089814814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45956.377089814814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45956.377089814814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45956.377089814814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45956.377089814814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45956.377089814814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45956.377089814814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45956.377089814814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45956.377089814814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45956.377089814814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45956.377089814814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45956.377089814814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45956.377089814814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45956.377089814814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45956.377089814814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45956.377089814814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45956.377089814814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45956.377089814814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45956.377089814814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45956.377089814814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45956.377089814814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45956.377089814814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45956.377089814814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45956.377089814814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45956.377089814814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45956.377089814814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45956.377089814814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45956.377089814814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45956.377089814814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45956.377089814814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45956.377089814814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45956.377089814814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45956.377089814814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45956.377089814814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45956.377089814814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45956.377089814814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45956.377089814814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45956.377089814814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45956.377089814814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45956.377089814814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45956.377089814814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45956.377089814814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45956.377089814814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45956.377089814814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45956.377089814814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45956.377089814814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45956.377089814814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45956.377089814814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45956.377089814814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45956.377089814814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45956.377089814814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45956.377089814814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45956.377089814814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45956.377089814814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45956.377089814814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45956.377089814814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45956.377089814814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45956.377089814814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45956.377089814814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45956.377089814814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45956.377089814814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45956.377089814814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45956.377089814814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45956.377089814814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45956.377089814814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45956.377089814814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45956.377089814814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45956.377089814814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45956.377089814814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45956.377089814814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45956.377089814814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45956.377089814814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45956.377089814814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45956.377089814814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45956.377089814814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45956.377089814814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45956.377089814814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45956.377089814814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45956.377089814814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45956.377089814814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45956.377089814814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45956.377089814814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45956.377089814814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45956.377089814814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45956.377089814814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45956.377089814814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45956.377089814814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45956.377089814814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45956.377089814814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45956.377089814814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45956.377089814814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45956.377089814814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45956.377089814814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45956.377089814814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45956.377089814814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45956.377089814814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45956.377089814814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45956.377089814814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45956.377089814814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45956.377089814814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45956.377089814814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45956.377089814814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45956.377089814814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45956.377089814814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45956.377089814814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45956.377089814814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45956.377089814814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45956.377089814814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45956.377089814814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45956.377089814814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45956.377089814814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45956.377089814814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45956.377089814814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45956.377089814814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45956.377089814814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45956.377089814814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45956.377089814814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45956.377089814814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45956.377089814814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45956.377089814814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45956.377089814814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45956.377089814814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45956.377089814814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45956.377089814814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45956.377089814814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45956.377089814814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45956.377089814814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45956.377089814814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45956.377089814814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45956.377089814814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45956.377089814814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45956.377089814814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45956.377089814814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45956.377089814814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45956.377089814814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45956.377089814814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45956.377089814814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45956.377089814814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45956.377089814814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45956.377089814814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45956.377089814814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45956.377089814814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45956.377089814814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45956.377089814814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45956.377089814814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45956.377089814814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45956.377089814814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45956.377089814814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45956.377089814814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45956.377089814814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45956.377089814814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45956.377089814814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45956.377089814814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45956.377089814814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45956.377089814814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45956.377089814814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45956.377089814814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45956.377089814814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45956.377089814814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45956.377089814814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45956.377089814814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45956.377089814814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45956.377089814814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45956.377089814814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45956.377089814814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45956.377089814814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45956.377089814814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45956.377089814814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45956.377089814814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45956.377089814814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45956.377089814814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45956.377089814814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45956.377089814814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45956.377089814814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45956.377089814814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45956.377089814814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45956.377089814814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45956.377089814814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45956.377089814814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45956.377089814814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45956.377089814814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45956.377089814814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45956.377089814814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45956.377089814814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45956.377089814814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45956.377089814814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45956.377089814814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45956.377089814814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45956.377089814814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45956.377089814814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45956.377089814814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45956.377089814814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45956.377089814814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45956.377089814814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45956.377089814814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45956.377089814814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45956.377089814814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45956.377089814814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45956.377089814814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45956.377089814814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45956.377089814814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45956.377089814814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45956.377089814814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45956.377089814814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45956.377089814814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45956.377089814814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45956.377089814814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45956.377089814814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45956.377089814814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45956.377089814814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45956.377089814814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45956.377089814814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45956.377089814814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45956.377089814814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45956.377089814814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45956.377089814814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45956.377089814814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45956.377089814814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45956.377089814814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45956.377089814814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45956.377089814814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45956.377089814814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45956.377089814814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45956.377089814814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45956.377089814814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45956.377089814814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45956.377089814814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45956.377089814814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45956.377089814814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45956.377089814814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45956.377089814814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45956.377089814814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45956.377089814814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45956.377089814814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45956.377089814814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45956.377089814814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45956.377089814814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45956.377089814814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45956.377089814814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45956.377089814814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45956.377089814814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45956.377089814814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45956.377089814814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45956.377089814814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45956.377089814814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45956.377089814814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45956.377089814814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45956.377089814814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45956.377089814814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45956.377089814814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45956.377089814814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45956.377089814814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45956.377089814814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45956.377089814814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45956.377089814814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45956.377089814814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45956.377089814814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45956.377089814814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45956.377089814814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45956.377089814814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45956.377089814814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45956.377089814814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45956.377089814814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45956.377089814814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45956.377089814814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45956.377089814814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45956.377089814814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45956.377089814814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45956.377089814814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45956.377089814814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45956.377089814814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45956.377089814814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45956.377089814814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45956.377089814814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45956.377089814814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45956.377089814814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45956.377089814814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45956.377089814814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45956.377089814814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45956.377089814814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45956.377089814814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45956.377089814814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45956.377089814814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45956.377089814814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45956.377089814814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45956.377089814814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45956.377089814814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45956.377089814814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45956.377089814814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45956.377089814814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45956.377089814814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45956.377089814814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45956.377089814814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45956.377089814814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45956.377089814814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45956.377089814814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45956.377089814814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45956.377089814814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45956.377089814814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45956.377089814814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45956.377089814814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45956.377089814814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45956.377089814814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45956.377089814814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45956.377089814814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45956.377089814814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45956.377089814814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45956.377089814814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45956.377089814814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45956.377089814814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45956.377089814814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45956.377089814814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45956.377089814814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45956.377089814814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45956.377089814814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45956.377089814814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45956.377089814814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45956.377089814814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45956.377089814814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45956.377089814814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45956.377089814814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45956.377089814814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45956.377089814814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45956.377089814814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45956.377089814814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45956.377089814814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45956.377089814814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45956.377089814814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45956.377089814814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45956.377089814814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45956.377089814814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45956.377089814814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45956.377089814814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45956.377089814814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45956.377089814814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45956.377089814814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45956.377089814814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45956.377089814814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45956.377089814814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45956.377089814814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45956.377089814814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45956.377089814814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45956.377089814814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45956.377089814814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45956.377089814814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45956.377089814814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45956.377089814814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45956.377089814814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45956.377089814814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45956.377089814814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45956.377089814814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45956.377089814814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45956.377089814814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45956.377089814814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45956.377089814814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45956.377089814814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45956.377089814814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45956.377089814814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45956.377089814814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45956.377089814814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45956.377089814814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45956.377089814814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45956.377089814814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45956.377089814814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45956.377089814814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45956.377089814814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45956.377089814814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45956.377089814814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45956.377089814814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45956.377089814814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45956.377089814814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45956.377089814814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45956.377089814814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45956.377089814814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45956.377089814814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45956.377089814814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45956.377089814814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45956.377089814814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45956.377089814814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45956.377089814814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45956.377089814814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45956.377089814814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45956.377089814814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45956.377089814814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45956.377089814814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45956.377089814814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45956.377089814814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45956.377089814814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45956.377089814814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45956.377089814814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45956.377089814814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45956.377089814814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45956.377089814814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45956.377089814814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45956.377089814814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45956.377089814814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45956.377089814814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45956.377089814814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45956.377089814814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45956.377089814814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45956.377089814814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45956.377089814814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45956.377089814814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45956.377089814814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45956.377089814814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45956.377089814814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45956.377089814814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45956.377089814814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45956.377089814814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45956.377089814814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45956.377089814814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45956.377089814814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45956.377089814814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45956.377089814814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45956.377089814814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45956.377089814814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45956.377089814814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45956.377089814814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45956.377089814814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45956.377089814814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45956.377089814814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45956.377089814814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45956.377089814814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45956.377089814814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45956.377089814814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45956.377089814814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45956.377089814814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45956.377089814814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45956.377089814814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45956.377089814814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45956.377089814814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45956.377089814814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45956.377089814814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45956.377089814814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45956.377089814814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45956.377089814814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45956.377089814814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45956.377089814814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45956.377089814814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45956.377089814814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45956.377089814814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45956.377089814814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45956.377089814814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45956.377089814814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45956.377089814814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45956.377089814814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45956.377089814814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45956.377089814814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45956.377089814814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45956.377089814814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45956.377089814814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45956.377089814814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45956.377089814814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45956.377089814814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45956.377089814814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45956.377089814814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45956.377089814814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45956.377089814814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45956.377089814814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45956.377089814814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45956.377089814814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45956.377089814814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45956.377089814814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45956.377089814814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45956.377089814814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45956.377089814814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45956.377089814814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45956.377089814814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45956.377089814814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45956.377089814814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45956.377089814814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45956.377089814814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45956.377089814814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45956.377089814814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45956.377089814814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45956.377089814814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45956.377089814814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45956.377089814814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45956.377089814814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45956.377089814814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45956.377089814814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45956.377089814814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45956.377089814814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45956.377089814814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45956.377089814814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45956.377089814814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45956.377089814814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45956.377089814814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45956.377089814814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45956.377089814814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45956.377089814814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45956.377089814814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45956.377089814814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45956.377089814814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45956.377089814814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45956.377089814814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45956.377089814814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45956.377089814814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45956.377089814814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45956.377089814814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45956.377089814814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45956.377089814814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45956.377089814814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45956.377089814814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45956.377089814814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45956.377089814814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45956.377089814814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45956.377089814814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45956.377089814814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45956.377089814814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45956.377089814814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45956.377089814814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45956.377089814814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45956.377089814814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45956.377089814814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45956.377089814814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45956.377089814814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45956.377089814814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45956.377089814814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45956.377089814814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45956.377089814814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45956.377089814814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45956.377089814814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45956.377089814814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45956.377089814814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45956.377089814814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45956.377089814814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45956.377089814814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45956.377089814814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45956.377089814814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45956.377089814814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45956.377089814814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45956.377089814814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45956.377089814814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45956.377089814814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45956.377089814814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45956.377089814814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45956.377089814814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45956.377089814814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45956.377089814814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45956.377089814814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45956.377089814814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45956.377089814814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45956.377089814814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45956.377089814814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45956.377089814814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45956.377089814814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45956.377089814814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45956.377089814814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45956.377089814814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45956.377089814814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45956.377089814814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45956.377089814814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45956.377089814814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45956.377089814814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45956.377089814814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45956.377089814814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45956.377089814814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45956.377089814814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45956.377089814814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45956.377089814814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45956.377089814814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45956.377089814814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45956.377089814814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45956.377089814814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45956.377089814814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45956.377089814814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45956.377089814814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45956.377089814814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45956.377089814814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45956.377089814814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45956.377089814814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45956.377089814814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45956.377089814814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45956.377089814814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45956.377089814814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45956.377089814814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45956.377089814814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45956.377089814814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45956.377089814814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45956.377089814814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45956.377089814814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45956.377089814814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45956.377089814814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45956.377089814814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45956.377089814814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45956.377089814814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45956.377089814814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45956.377089814814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45956.377089814814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45956.377089814814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45956.377089814814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45956.377089814814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45956.377089814814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45956.377089814814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45956.377089814814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45956.377089814814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45956.377089814814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45956.377089814814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45956.377089814814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45956.377089814814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45956.377089814814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45956.377089814814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45956.377089814814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45956.377089814814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45956.377089814814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45956.377089814814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45956.377089814814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45956.377089814814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45956.377089814814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45956.377089814814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45956.377089814814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45956.377089814814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45956.377089814814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45956.377089814814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45956.377089814814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45956.377089814814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45956.377089814814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45956.377089814814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45956.377089814814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45956.377089814814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45956.377089814814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45956.377089814814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45956.377089814814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45956.377089814814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45956.377089814814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45956.377089814814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45956.377089814814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45956.377089814814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45956.377089814814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45956.377089814814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45956.377089814814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45956.377089814814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45956.377089814814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45956.377089814814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45956.377089814814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45956.377089814814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45956.377089814814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45956.377089814814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45956.377089814814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45956.377089814814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45956.377089814814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45956.377089814814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45956.377089814814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45956.377089814814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45956.377089814814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45956.377089814814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45956.377089814814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45956.377089814814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45956.377089814814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45956.377089814814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45956.377089814814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45956.377089814814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45956.377089814814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45956.377089814814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45956.377089814814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45956.377089814814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45956.377089814814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45956.377089814814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45956.377089814814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45956.377089814814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45956.377089814814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45956.377089814814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45956.377089814814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45956.377089814814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45956.377089814814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45956.377089814814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45956.377089814814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45956.377089814814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45956.377089814814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45956.377089814814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45956.377089814814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45956.377089814814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45956.377089814814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45956.377089814814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45956.377089814814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45956.377089814814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45956.377089814814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45956.377089814814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45956.377089814814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45956.377089814814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45956.377089814814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45956.377089814814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45956.377089814814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45956.377089814814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45956.377089814814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45956.377089814814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45956.377089814814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45956.377089814814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45956.377089814814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45956.377089814814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45956.377089814814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45956.377089814814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45956.377089814814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45956.377089814814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45956.377089814814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45956.377089814814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45956.377089814814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45956.377089814814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45956.377089814814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45956.377089814814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45956.377089814814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45956.377089814814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45956.377089814814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45956.377089814814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45956.377089814814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45956.377089814814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45956.377089814814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45956.377089814814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45956.377089814814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45956.377089814814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45956.377089814814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45956.377089814814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45956.377089814814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45956.377089814814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45956.377089814814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45956.377089814814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45956.377089814814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45956.377089814814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45956.377089814814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45956.377089814814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45956.377089814814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45956.377089814814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45956.377089814814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45956.377089814814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45956.377089814814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45956.377089814814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45956.377089814814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45956.377089814814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45956.377089814814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45956.377089814814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45956.377089814814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45956.377089814814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45956.377089814814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45956.377089814814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45956.377089814814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45956.377089814814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45956.377089814814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45956.377089814814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45956.377089814814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45956.377089814814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45956.377089814814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45956.377089814814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45956.377089814814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45956.377089814814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45956.377089814814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45956.377089814814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45956.377089814814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45956.377089814814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45956.377089814814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45956.377089814814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45956.377089814814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45956.377089814814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45956.377089814814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45956.377089814814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45956.377089814814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45956.377089814814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45956.377089814814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45956.377089814814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45956.377089814814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45956.377089814814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45956.377089814814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45956.377089814814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45956.377089814814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45956.377089814814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45956.377089814814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45956.377089814814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45956.377089814814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45956.377089814814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45956.377089814814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45956.377089814814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45956.377089814814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45956.377089814814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45956.377089814814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45956.377089814814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45956.377089814814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45956.377089814814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45956.377089814814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45956.377089814814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45956.377089814814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45956.377089814814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45956.377089814814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45956.377089814814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45956.377089814814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45956.377089814814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45956.377089814814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45956.377089814814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45956.377089814814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45956.377089814814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45956.377089814814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45956.377089814814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45956.377089814814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45956.377089814814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45956.377089814814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45956.377089814814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45956.377089814814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45956.377089814814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45956.377089814814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45956.377089814814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45956.377089814814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45956.377089814814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45956.377089814814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45956.377089814814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45956.377089814814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45956.377089814814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45956.377089814814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45956.377089814814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45956.377089814814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45956.377089814814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45956.377089814814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45956.377089814814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45956.377089814814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45956.377089814814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45956.377089814814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45956.377089814814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45956.377089814814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45956.377089814814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45956.377089814814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45956.377089814814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45956.377089814814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45956.377089814814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45956.377089814814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45956.377089814814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45956.377089814814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45956.377089814814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45956.377089814814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45956.377089814814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45956.377089814814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45956.377089814814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45956.377089814814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45956.377089814814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45956.377089814814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45956.377089814814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45956.377089814814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45956.377089814814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45956.377089814814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45956.377089814814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45956.377089814814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45956.377089814814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45956.377089814814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45956.377089814814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45956.377089814814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45956.377089814814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45956.377089814814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45956.377089814814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45956.377089814814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45956.377089814814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45956.377089814814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45956.377089814814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45956.377089814814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45956.377089814814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45956.377089814814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45956.377089814814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45956.377089814814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45956.377089814814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45956.377089814814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45956.377089814814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45956.377089814814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45956.377089814814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45956.377089814814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45956.377089814814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45956.377089814814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45956.377089814814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45956.377089814814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45956.377089814814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45956.377089814814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45956.377089814814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45956.377089814814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45956.377089814814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45956.377089814814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45956.377089814814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45956.377089814814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45956.377089814814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45956.377089814814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45956.377089814814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45956.377089814814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45956.377089814814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45956.377089814814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45956.377089814814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45956.377089814814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45956.377089814814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45956.377089814814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45956.377089814814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45956.377089814814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45956.377089814814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45956.377089814814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45956.377089814814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45956.377089814814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45956.377089814814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45956.377089814814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45956.377089814814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45956.377089814814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45956.377089814814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45956.377089814814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45956.377089814814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45956.377089814814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45956.377089814814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45956.377089814814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45956.377089814814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45956.377089814814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45956.377089814814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45956.377089814814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45956.377089814814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45956.377089814814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45956.377089814814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45956.377089814814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45956.377089814814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45956.377089814814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45956.377089814814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45956.377089814814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45956.377089814814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45956.377089814814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45956.377089814814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45956.377089814814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45956.377089814814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45956.377089814814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45956.377089814814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45956.377089814814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45956.377089814814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45956.377089814814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45956.377089814814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45956.377089814814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45956.377089814814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45956.377089814814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45956.377089814814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45956.377089814814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45956.377089814814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45956.377089814814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45956.377089814814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45956.377089814814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45956.377089814814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45956.377089814814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45956.377089814814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45956.377089814814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45956.377089814814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45956.377089814814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45956.377089814814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45956.377089814814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45956.377089814814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45956.377089814814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45956.377089814814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45956.377089814814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45956.377089814814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45956.377089814814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45956.377089814814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45956.377089814814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45956.377089814814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45956.377089814814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45956.377089814814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45956.377089814814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45956.377089814814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45956.377089814814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45956.377089814814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45956.377089814814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45956.377089814814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45956.377089814814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45956.377089814814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45956.377089814814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45956.377089814814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45956.377089814814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45956.377089814814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45956.377089814814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45956.377089814814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45956.377089814814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45956.377089814814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45956.377089814814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45956.377089814814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45956.377089814814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45956.377089814814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45956.377089814814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45956.377089814814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45956.377089814814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45956.377089814814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45956.377089814814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45956.377089814814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45956.377089814814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45956.377089814814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45956.377089814814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45956.377089814814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45956.377089814814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45956.377089814814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45956.377089814814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45956.377089814814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45956.377089814814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45956.377089814814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45956.377089814814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45956.377089814814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45956.377089814814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45956.377089814814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45956.377089814814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45956.377089814814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45956.377089814814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45956.377089814814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45956.377089814814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45956.377089814814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45956.377089814814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45956.377089814814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45956.377089814814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45956.377089814814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45956.377089814814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45956.377089814814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45956.377089814814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45956.377089814814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45956.377089814814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45956.377089814814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45956.377089814814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45956.377089814814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45956.377089814814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45956.377089814814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45956.377089814814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45956.377089814814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45956.377089814814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45956.377089814814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45956.377089814814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45956.377089814814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45956.377089814814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45956.377089814814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45956.377089814814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45956.377089814814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45956.377089814814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45956.377089814814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45956.377089814814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45956.377089814814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45956.377089814814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45956.377089814814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45956.377089814814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45956.377089814814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45956.377089814814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45956.377089814814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45956.377089814814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45956.377089814814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45956.377089814814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45956.377089814814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45956.377089814814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45956.377089814814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45956.377089814814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45956.377089814814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45956.377089814814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45956.377089814814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45956.377089814814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45956.377089814814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45956.377089814814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45956.377089814814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45956.377089814814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45956.377089814814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45956.377089814814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45956.377089814814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45956.377089814814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45956.377089814814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45956.377089814814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45956.377089814814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45956.377089814814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45956.377089814814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45956.377089814814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45956.377089814814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45956.377089814814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45956.377089814814</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tabSelected="1"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252.89637222221791</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2.7423675925892894</v>
      </c>
      <c r="H3" s="123">
        <v>45953.546631944446</v>
      </c>
      <c r="I3" s="99" t="str">
        <f>IFERROR(VLOOKUP(D3,DB!A:F,6,0),"")</f>
        <v>SCECO</v>
      </c>
      <c r="J3" s="99" t="str">
        <f>IFERROR(VLOOKUP(D3,DB!A:G,7,0),"")</f>
        <v>Dead</v>
      </c>
      <c r="K3" s="125" t="s">
        <v>39089</v>
      </c>
      <c r="L3" s="121" t="str">
        <f>IFERROR(VLOOKUP(D3,DB!A:I,9,0),"")</f>
        <v>Latis</v>
      </c>
    </row>
    <row r="4" spans="1:16" ht="15" customHeight="1">
      <c r="A4" s="119" t="s">
        <v>39090</v>
      </c>
      <c r="B4" s="119" t="str">
        <f>IFERROR(VLOOKUP(D4,DB!A:K,11,0),"")</f>
        <v>R4</v>
      </c>
      <c r="C4" s="120">
        <v>1</v>
      </c>
      <c r="D4" s="121" t="s">
        <v>37079</v>
      </c>
      <c r="E4" s="98" t="s">
        <v>38998</v>
      </c>
      <c r="F4" s="123">
        <v>45956.359722222223</v>
      </c>
      <c r="G4" s="124">
        <f ca="1">IFERROR(NOW()-F4,"")</f>
        <v>1.7367592590744607E-2</v>
      </c>
      <c r="H4" s="123"/>
      <c r="I4" s="119" t="str">
        <f>IFERROR(VLOOKUP(D4,DB!A:F,6,0),"")</f>
        <v>SCECO</v>
      </c>
      <c r="J4" s="119" t="str">
        <f>IFERROR(VLOOKUP(D4,DB!A:G,7,0),"")</f>
        <v>Dead</v>
      </c>
      <c r="K4" s="125"/>
      <c r="L4" s="121" t="str">
        <f>IFERROR(VLOOKUP(D4,DB!A:I,9,0),"")</f>
        <v>Latis</v>
      </c>
    </row>
    <row r="5" spans="1:16" ht="15" customHeight="1">
      <c r="A5" s="119"/>
      <c r="B5" s="119" t="str">
        <f>IFERROR(VLOOKUP(D5,DB!A:K,11,0),"")</f>
        <v/>
      </c>
      <c r="C5" s="120"/>
      <c r="D5" s="121"/>
      <c r="E5" s="98"/>
      <c r="F5" s="123"/>
      <c r="G5" s="124">
        <f ca="1">IFERROR(NOW()-F5,"")</f>
        <v>45956.377089814814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45956.377089814814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45956.377089814814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45956.377089814814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45956.377089814814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45956.377089814814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45956.377089814814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45956.377089814814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45956.377089814814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45956.377089814814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45956.377089814814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45956.377089814814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45956.377089814814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45956.377089814814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45956.377089814814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45956.377089814814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45956.377089814814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45956.377089814814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45956.377089814814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45956.377089814814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45956.377089814814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45956.377089814814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45956.377089814814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45956.377089814814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45956.377089814814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45956.377089814814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45956.377089814814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45956.377089814814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45956.377089814814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45956.377089814814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45956.377089814814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45956.377089814814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45956.377089814814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45956.377089814814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45956.377089814814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45956.377089814814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45956.377089814814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45956.377089814814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45956.377089814814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45956.377089814814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45956.377089814814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45956.377089814814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45956.377089814814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45956.377089814814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45956.377089814814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45956.377089814814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45956.377089814814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45956.377089814814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45956.377089814814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45956.377089814814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45956.377089814814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45956.377089814814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45956.377089814814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45956.377089814814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45956.377089814814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45956.377089814814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45956.377089814814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45956.377089814814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45956.377089814814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45956.377089814814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45956.377089814814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45956.377089814814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45956.377089814814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45956.377089814814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45956.377089814814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45956.377089814814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45956.377089814814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45956.377089814814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45956.377089814814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45956.377089814814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45956.377089814814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45956.377089814814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45956.377089814814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45956.377089814814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45956.377089814814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45956.377089814814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45956.377089814814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45956.377089814814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45956.377089814814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45956.377089814814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45956.377089814814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45956.377089814814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45956.377089814814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45956.377089814814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45956.377089814814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45956.377089814814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45956.377089814814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45956.377089814814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45956.377089814814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45956.377089814814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45956.377089814814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45956.377089814814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45956.377089814814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45956.377089814814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45956.377089814814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45956.377089814814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45956.377089814814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45956.377089814814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45956.377089814814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45956.377089814814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45956.377089814814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45956.377089814814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45956.377089814814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45956.377089814814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45956.377089814814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45956.377089814814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45956.377089814814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45956.377089814814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45956.377089814814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45956.377089814814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45956.377089814814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45956.377089814814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45956.377089814814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45956.377089814814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45956.377089814814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45956.377089814814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45956.377089814814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45956.377089814814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45956.377089814814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45956.377089814814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45956.377089814814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45956.377089814814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45956.377089814814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45956.377089814814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45956.377089814814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45956.377089814814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45956.377089814814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45956.377089814814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45956.377089814814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45956.377089814814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45956.377089814814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45956.377089814814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45956.377089814814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45956.377089814814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45956.377089814814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45956.377089814814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45956.377089814814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45956.377089814814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45956.377089814814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45956.377089814814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45956.377089814814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45956.377089814814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45956.377089814814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45956.377089814814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45956.377089814814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45956.377089814814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45956.377089814814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45956.377089814814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45956.377089814814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45956.377089814814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45956.377089814814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45956.377089814814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45956.377089814814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45956.377089814814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45956.377089814814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45956.377089814814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45956.377089814814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45956.377089814814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45956.377089814814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45956.377089814814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45956.377089814814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45956.377089814814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45956.377089814814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45956.377089814814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45956.377089814814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45956.377089814814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45956.377089814814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45956.377089814814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45956.377089814814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45956.377089814814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45956.377089814814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45956.377089814814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45956.377089814814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45956.377089814814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45956.377089814814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45956.377089814814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45956.377089814814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45956.377089814814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45956.377089814814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45956.377089814814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45956.377089814814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45956.377089814814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45956.377089814814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45956.377089814814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45956.377089814814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45956.377089814814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45956.377089814814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45956.377089814814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45956.377089814814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45956.377089814814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45956.377089814814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45956.377089814814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45956.377089814814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45956.377089814814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45956.377089814814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45956.377089814814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45956.377089814814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45956.377089814814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45956.377089814814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45956.377089814814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45956.377089814814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45956.377089814814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45956.377089814814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45956.377089814814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45956.377089814814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45956.377089814814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45956.377089814814</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45956.377089814814</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45956.377089814814</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45956.377089814814</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45956.377089814814</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45956.377089814814</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45956.377089814814</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45956.377089814814</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64.545029629625787</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39079</v>
      </c>
      <c r="F3" s="38">
        <v>45926.188877314817</v>
      </c>
      <c r="G3" s="144">
        <f t="shared" ref="G3" ca="1" si="0">IFERROR(NOW()-F3,"")</f>
        <v>30.188212499997462</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39079</v>
      </c>
      <c r="F4" s="153">
        <v>45948.661111111112</v>
      </c>
      <c r="G4" s="154">
        <f ca="1">IFERROR(NOW()-F4,"")</f>
        <v>7.715978703701694</v>
      </c>
      <c r="H4" s="153">
        <v>45948.661111111112</v>
      </c>
      <c r="I4" s="152" t="str">
        <f>IFERROR(VLOOKUP(D4,DB!A:F,6,0),"")</f>
        <v>SCECO</v>
      </c>
      <c r="J4" s="152" t="str">
        <f>IFERROR(VLOOKUP(D4,DB!A:G,7,0),"")</f>
        <v>Dead</v>
      </c>
      <c r="K4" s="152" t="s">
        <v>39096</v>
      </c>
      <c r="L4" s="152" t="str">
        <f>IFERROR(VLOOKUP(D4,DB!A:I,9,0),"")</f>
        <v>Latis</v>
      </c>
    </row>
    <row r="5" spans="1:13" ht="30.75">
      <c r="A5" s="152" t="s">
        <v>39097</v>
      </c>
      <c r="B5" s="152" t="str">
        <f>IFERROR(VLOOKUP(D5,DB!A:K,11,0),"")</f>
        <v>R5</v>
      </c>
      <c r="C5" s="152">
        <v>1</v>
      </c>
      <c r="D5" s="152" t="s">
        <v>13007</v>
      </c>
      <c r="E5" s="152" t="s">
        <v>39098</v>
      </c>
      <c r="F5" s="153">
        <v>45956.22047453704</v>
      </c>
      <c r="G5" s="154">
        <f ca="1">IFERROR(NOW()-F5,"")</f>
        <v>0.15661527777410811</v>
      </c>
      <c r="H5" s="153">
        <v>45956.075682870367</v>
      </c>
      <c r="I5" s="152" t="str">
        <f>IFERROR(VLOOKUP(D5,DB!A:F,6,0),"")</f>
        <v>SCECO</v>
      </c>
      <c r="J5" s="152" t="str">
        <f>IFERROR(VLOOKUP(D5,DB!A:G,7,0),"")</f>
        <v>No BB Design</v>
      </c>
      <c r="K5" s="152" t="s">
        <v>39099</v>
      </c>
      <c r="L5" s="152" t="str">
        <f>IFERROR(VLOOKUP(D5,DB!A:I,9,0),"")</f>
        <v>Latis</v>
      </c>
    </row>
    <row r="6" spans="1:13" ht="15">
      <c r="A6" s="152"/>
      <c r="B6" s="152" t="str">
        <f>IFERROR(VLOOKUP(D6,DB!A:K,11,0),"")</f>
        <v/>
      </c>
      <c r="C6" s="152"/>
      <c r="D6" s="152"/>
      <c r="E6" s="152"/>
      <c r="F6" s="153"/>
      <c r="G6" s="154">
        <f ca="1">IFERROR(NOW()-F6,"")</f>
        <v>45956.377089814814</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45956.377089814814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45956.377089814814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45956.377089814814</v>
      </c>
      <c r="H9" s="153"/>
      <c r="I9" s="152" t="str">
        <f>IFERROR(VLOOKUP(D9,DB!A:F,6,0),"")</f>
        <v/>
      </c>
      <c r="J9" s="152" t="str">
        <f>IFERROR(VLOOKUP(D9,DB!A:G,7,0),"")</f>
        <v/>
      </c>
      <c r="K9" s="152"/>
      <c r="L9" s="152" t="str">
        <f>IFERROR(VLOOKUP(D9,DB!A:I,9,0),"")</f>
        <v/>
      </c>
    </row>
    <row r="10" spans="1:13" ht="15.75">
      <c r="A10" s="152"/>
      <c r="B10" s="152" t="str">
        <f>IFERROR(VLOOKUP(#REF!,DB!A:K,11,0),"")</f>
        <v/>
      </c>
      <c r="C10" s="152"/>
      <c r="D10" s="171"/>
      <c r="E10" s="152"/>
      <c r="F10" s="153"/>
      <c r="G10" s="154">
        <f ca="1">IFERROR(NOW()-F10,"")</f>
        <v>45956.377089814814</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45956.377089814814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45956.377089814814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45956.377089814814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45956.377089814814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45956.377089814814</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45956.377089814814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45956.377089814814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45956.377089814814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45956.377089814814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45956.377089814814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45956.377089814814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45956.377089814814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45956.377089814814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45956.377089814814</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45956.377089814814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45956.377089814814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45956.377089814814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45956.377089814814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45956.377089814814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45956.377089814814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45956.377089814814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45956.377089814814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45956.377089814814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45956.377089814814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45956.377089814814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45956.377089814814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45956.377089814814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45956.377089814814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45956.377089814814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45956.377089814814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45956.377089814814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45956.377089814814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45956.377089814814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45956.377089814814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45956.377089814814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45956.377089814814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45956.377089814814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45956.377089814814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45956.377089814814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45956.377089814814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45956.377089814814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45956.377089814814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45956.377089814814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45956.377089814814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45956.377089814814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45956.377089814814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45956.377089814814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45956.377089814814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45956.377089814814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45956.377089814814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45956.377089814814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45956.377089814814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45956.377089814814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45956.377089814814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45956.377089814814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45956.377089814814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45956.377089814814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45956.377089814814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45956.377089814814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45956.377089814814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45956.377089814814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45956.377089814814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45956.377089814814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45956.377089814814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45956.377089814814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45956.377089814814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45956.377089814814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45956.377089814814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45956.377089814814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45956.377089814814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45956.377089814814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45956.377089814814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45956.377089814814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45956.377089814814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45956.377089814814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45956.377089814814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45956.377089814814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45956.377089814814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45956.377089814814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45956.377089814814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45956.377089814814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45956.377089814814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45956.377089814814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45956.377089814814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45956.377089814814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45956.377089814814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45956.377089814814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45956.377089814814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45956.377089814814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45956.377089814814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45956.377089814814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45956.377089814814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45956.377089814814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45956.377089814814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45956.377089814814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45956.377089814814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45956.377089814814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45956.377089814814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45956.377089814814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45956.377089814814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45956.377089814814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45956.377089814814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45956.377089814814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45956.377089814814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45956.377089814814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45956.377089814814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45956.377089814814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45956.377089814814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45956.377089814814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45956.377089814814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45956.377089814814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45956.377089814814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45956.377089814814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45956.377089814814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45956.377089814814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45956.377089814814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45956.377089814814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45956.377089814814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45956.377089814814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45956.377089814814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45956.377089814814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45956.377089814814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45956.377089814814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45956.377089814814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45956.377089814814</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45956.377089814814</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45956.377089814814</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45956.377089814814</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45956.377089814814</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45956.377089814814</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45956.377089814814</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45956.377089814814</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45956.377089814814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45956.377089814814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45956.377089814814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45956.377089814814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45956.377089814814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45956.377089814814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45956.377089814814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45956.377089814814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45956.377089814814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45956.377089814814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45956.377089814814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45956.377089814814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45956.377089814814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45956.377089814814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45956.377089814814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45956.377089814814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45956.377089814814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45956.377089814814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45956.377089814814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45956.377089814814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45956.377089814814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45956.377089814814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45956.377089814814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45956.377089814814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45956.377089814814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45956.377089814814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45956.377089814814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45956.377089814814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45956.377089814814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45956.377089814814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45956.377089814814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45956.377089814814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45956.377089814814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45956.377089814814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45956.377089814814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45956.377089814814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45956.377089814814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45956.377089814814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45956.377089814814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45956.377089814814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45956.377089814814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45956.377089814814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45956.377089814814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45956.377089814814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45956.377089814814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45956.377089814814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45956.377089814814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45956.377089814814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45956.377089814814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45956.377089814814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45956.377089814814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45956.377089814814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45956.377089814814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45956.377089814814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45956.377089814814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45956.377089814814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45956.377089814814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45956.377089814814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45956.377089814814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45956.377089814814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45956.377089814814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45956.377089814814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45956.377089814814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45956.377089814814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45956.377089814814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45956.377089814814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45956.377089814814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45956.377089814814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45956.377089814814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45956.377089814814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45956.377089814814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45956.377089814814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45956.377089814814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45956.377089814814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45956.377089814814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45956.377089814814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45956.377089814814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45956.377089814814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45956.377089814814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45956.377089814814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45956.377089814814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45956.377089814814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45956.377089814814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45956.377089814814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45956.377089814814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45956.377089814814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45956.377089814814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45956.377089814814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45956.377089814814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45956.377089814814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45956.377089814814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45956.377089814814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45956.377089814814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45956.377089814814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45956.377089814814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45956.377089814814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45956.377089814814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45956.377089814814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45956.377089814814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45956.377089814814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45956.377089814814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45956.377089814814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45956.377089814814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45956.377089814814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45956.377089814814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45956.377089814814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45956.377089814814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45956.377089814814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45956.377089814814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45956.377089814814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45956.377089814814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45956.377089814814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45956.377089814814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45956.377089814814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45956.377089814814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45956.377089814814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45956.377089814814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45956.377089814814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45956.377089814814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45956.377089814814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45956.377089814814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45956.377089814814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45956.377089814814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45956.377089814814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45956.377089814814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45956.377089814814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45956.377089814814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45956.377089814814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45956.377089814814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45956.377089814814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45956.377089814814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45956.377089814814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45956.377089814814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45956.377089814814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45956.377089814814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45956.377089814814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45956.377089814814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45956.377089814814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45956.377089814814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45956.377089814814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45956.377089814814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45956.377089814814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45956.377089814814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45956.377089814814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45956.377089814814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45956.377089814814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45956.377089814814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45956.377089814814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45956.377089814814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45956.377089814814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45956.377089814814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45956.377089814814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45956.377089814814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45956.377089814814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45956.377089814814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45956.377089814814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45956.377089814814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45956.377089814814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45956.377089814814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45956.377089814814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45956.377089814814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45956.377089814814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45956.377089814814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45956.377089814814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45956.377089814814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45956.377089814814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45956.377089814814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45956.377089814814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45956.377089814814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45956.377089814814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45956.377089814814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45956.377089814814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45956.377089814814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45956.377089814814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45956.377089814814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45956.377089814814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45956.377089814814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45956.377089814814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45956.377089814814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45956.377089814814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45956.377089814814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45956.377089814814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45956.377089814814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45956.377089814814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45956.377089814814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45956.377089814814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45956.377089814814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45956.377089814814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45956.377089814814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45956.377089814814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45956.377089814814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45956.377089814814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45956.377089814814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45956.377089814814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45956.377089814814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45956.377089814814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45956.377089814814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45956.377089814814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45956.377089814814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45956.377089814814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45956.377089814814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45956.377089814814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45956.377089814814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45956.377089814814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45956.377089814814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45956.377089814814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45956.377089814814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45956.377089814814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45956.377089814814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45956.377089814814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45956.377089814814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45956.377089814814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45956.377089814814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45956.377089814814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45956.377089814814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45956.377089814814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45956.377089814814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45956.377089814814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45956.377089814814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45956.377089814814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45956.377089814814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45956.377089814814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45956.377089814814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45956.377089814814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45956.377089814814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45956.377089814814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45956.377089814814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45956.377089814814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45956.377089814814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45956.377089814814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45956.377089814814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45956.377089814814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45956.377089814814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45956.377089814814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45956.377089814814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45956.377089814814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45956.377089814814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45956.377089814814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45956.377089814814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45956.377089814814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45956.377089814814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45956.377089814814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45956.377089814814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45956.377089814814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45956.377089814814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45956.377089814814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45956.377089814814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45956.377089814814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45956.377089814814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45956.377089814814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45956.377089814814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45956.377089814814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45956.377089814814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45956.377089814814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45956.377089814814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45956.377089814814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45956.377089814814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45956.377089814814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45956.377089814814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45956.377089814814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45956.377089814814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45956.377089814814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45956.377089814814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45956.377089814814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45956.377089814814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45956.377089814814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45956.377089814814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45956.377089814814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45956.377089814814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45956.377089814814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45956.377089814814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45956.377089814814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45956.377089814814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45956.377089814814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45956.377089814814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45956.377089814814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45956.377089814814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45956.377089814814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45956.377089814814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45956.377089814814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45956.377089814814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45956.377089814814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45956.377089814814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45956.377089814814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45956.377089814814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45956.377089814814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45956.377089814814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45956.377089814814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45956.377089814814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45956.377089814814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45956.377089814814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45956.377089814814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45956.377089814814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45956.377089814814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45956.377089814814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45956.377089814814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45956.377089814814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45956.377089814814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45956.377089814814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45956.377089814814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45956.377089814814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45956.377089814814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45956.377089814814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45956.377089814814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45956.377089814814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45956.377089814814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45956.377089814814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45956.377089814814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45956.377089814814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45956.377089814814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45956.377089814814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45956.377089814814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45956.377089814814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45956.377089814814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45956.377089814814</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45956.377089814814</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45956.377089814814</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45956.377089814814</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45956.377089814814</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45956.377089814814</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45956.377089814814</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v>45956.104409722226</v>
      </c>
      <c r="G2" s="77">
        <f ca="1">IFERROR(NOW()-F2,"-")</f>
        <v>0.27267986111110076</v>
      </c>
      <c r="H2" s="107">
        <v>45956.092986111114</v>
      </c>
      <c r="I2" s="103" t="str">
        <f>IFERROR(VLOOKUP(D2,DB!A:F,6,0),"")</f>
        <v>Generator-SG</v>
      </c>
      <c r="J2" s="102" t="str">
        <f>IFERROR(VLOOKUP(D2,DB!A:G,7,0),"")</f>
        <v>Vandalized</v>
      </c>
      <c r="K2" s="108" t="s">
        <v>39101</v>
      </c>
      <c r="L2" s="109" t="str">
        <f>IFERROR(VLOOKUP(D2,DB!A:I,9,0),"")</f>
        <v>Latis</v>
      </c>
    </row>
    <row r="3" spans="1:16383" ht="45.75" customHeight="1">
      <c r="A3" s="104" t="s">
        <v>39102</v>
      </c>
      <c r="B3" s="103" t="str">
        <f>IFERROR(VLOOKUP(D3,DB!A:K,11,0),"")</f>
        <v>R6</v>
      </c>
      <c r="C3" s="105">
        <v>1</v>
      </c>
      <c r="D3" s="103" t="s">
        <v>32967</v>
      </c>
      <c r="E3" s="106"/>
      <c r="F3" s="107"/>
      <c r="G3" s="77">
        <f ca="1">IFERROR(NOW()-F3,"-")</f>
        <v>45956.377089583337</v>
      </c>
      <c r="H3" s="107">
        <v>45956.255972222221</v>
      </c>
      <c r="I3" s="103" t="str">
        <f>IFERROR(VLOOKUP(D3,DB!A:F,6,0),"")</f>
        <v>SCECO</v>
      </c>
      <c r="J3" s="102" t="str">
        <f>IFERROR(VLOOKUP(D3,DB!A:G,7,0),"")</f>
        <v>Dead</v>
      </c>
      <c r="K3" s="108" t="s">
        <v>39103</v>
      </c>
      <c r="L3" s="109" t="str">
        <f>IFERROR(VLOOKUP(D3,DB!A:I,9,0),"")</f>
        <v>Latis</v>
      </c>
    </row>
    <row r="4" spans="1:16383" ht="31.5" customHeight="1">
      <c r="A4" s="104" t="s">
        <v>39104</v>
      </c>
      <c r="B4" s="103" t="str">
        <f>IFERROR(VLOOKUP(D4,DB!A:K,11,0),"")</f>
        <v>R6</v>
      </c>
      <c r="C4" s="105">
        <v>2</v>
      </c>
      <c r="D4" s="103" t="s">
        <v>34599</v>
      </c>
      <c r="E4" s="106" t="s">
        <v>38998</v>
      </c>
      <c r="F4" s="107">
        <v>45955.300729166665</v>
      </c>
      <c r="G4" s="77">
        <f ca="1">IFERROR(NOW()-F4,"-")</f>
        <v>1.0763604166713776</v>
      </c>
      <c r="H4" s="172" t="s">
        <v>39105</v>
      </c>
      <c r="I4" s="103" t="str">
        <f>IFERROR(VLOOKUP(D4,DB!A:F,6,0),"")</f>
        <v>SCECO</v>
      </c>
      <c r="J4" s="102" t="str">
        <f>IFERROR(VLOOKUP(D4,DB!A:G,7,0),"")</f>
        <v>Vandalized</v>
      </c>
      <c r="K4" s="108" t="s">
        <v>39106</v>
      </c>
      <c r="L4" s="109" t="str">
        <f>IFERROR(VLOOKUP(D4,DB!A:I,9,0),"")</f>
        <v>Latis</v>
      </c>
    </row>
    <row r="5" spans="1:16383" ht="31.5" customHeight="1">
      <c r="A5" s="104"/>
      <c r="B5" s="103" t="str">
        <f>IFERROR(VLOOKUP(D5,DB!A:K,11,0),"")</f>
        <v/>
      </c>
      <c r="C5" s="105"/>
      <c r="D5" s="103"/>
      <c r="E5" s="106"/>
      <c r="F5" s="107"/>
      <c r="G5" s="77">
        <f ca="1">IFERROR(NOW()-F5,"-")</f>
        <v>45956.377089583337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45956.377089583337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45956.377089583337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45956.377089583337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45956.377089583337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45956.377089583337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45956.377089583337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45956.377089583337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45956.377089583337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45956.377089583337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45956.377089583337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45956.377089583337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45956.377089583337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45956.377089583337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45956.377089583337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45956.377089583337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45956.377089583337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45956.377089583337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45956.377089583337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45956.377089583337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45956.377089583337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45956.377089583337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45956.377089583337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45956.377089583337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45956.377089583337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45956.377089583337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45956.377089583337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45956.377089583337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45956.377089583337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45956.377089583337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45956.377089583337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45956.377089583337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45956.377089583337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45956.377089583337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45956.377089583337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45956.377089583337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45956.377089583337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45956.377089583337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45956.377089583337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45956.377089583337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45956.377089583337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45956.377089583337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45956.377089583337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45956.377089583337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45956.377089583337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45956.377089583337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45956.377089583337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45956.377089583337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45956.377089583337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45956.377089583337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45956.377089583337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45956.377089583337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45956.377089583337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45956.377089583337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45956.377089583337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45956.377089583337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45956.377089583337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45956.377089583337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45956.377089583337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45956.377089583337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45956.377089583337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45956.377089583337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45956.377089583337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45956.377089583337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45956.377089583337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45956.377089583337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45956.377089583337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45956.377089583337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45956.377089583337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45956.377089583337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45956.377089583337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45956.377089583337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45956.377089583337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45956.377089583337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45956.377089583337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45956.377089583337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45956.377089583337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45956.377089583337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45956.377089583337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45956.377089583337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45956.377089583337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45956.377089583337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45956.377089583337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45956.377089583337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45956.377089583337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45956.377089583337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45956.377089583337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45956.377089583337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45956.377089583337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45956.377089583337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45956.377089583337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45956.377089583337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45956.377089583337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45956.377089583337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45956.377089583337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45956.377089583337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45956.377089814814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45956.377089814814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45956.377089814814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45956.377089814814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45956.377089814814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45956.377089814814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45956.377089814814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45956.377089814814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45956.377089814814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45956.377089814814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45956.377089814814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45956.377089814814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45956.377089814814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45956.377089814814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45956.377089814814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45956.377089814814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45956.377089814814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45956.377089814814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45956.377089814814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45956.377089814814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45956.377089814814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45956.377089814814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45956.377089814814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45956.377089814814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45956.377089814814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45956.377089814814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45956.377089814814</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45956.377089814814</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45956.377089814814</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45956.377089814814</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45956.377089814814</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45956.377089814814</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45956.377089814814</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2025-10-26T06:03:05Z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